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01 - Komunikace" sheetId="3" r:id="rId3"/>
    <sheet name="SO 201 - Most" sheetId="4" r:id="rId4"/>
    <sheet name="SO 501.1 - Přeložka plyno..." sheetId="5" r:id="rId5"/>
    <sheet name="SO 501.2 - Přeložka plyno..." sheetId="6" r:id="rId6"/>
    <sheet name="Pokyny pro vyplnění" sheetId="7" r:id="rId7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'SO 000 - Vedlejší rozpočt...'!$C$77:$K$111</definedName>
    <definedName name="_xlnm.Print_Area" localSheetId="1">'SO 000 - Vedlejší rozpočt...'!$C$4:$J$36,'SO 000 - Vedlejší rozpočt...'!$C$42:$J$59,'SO 000 - Vedlejší rozpočt...'!$C$65:$K$111</definedName>
    <definedName name="_xlnm.Print_Titles" localSheetId="1">'SO 000 - Vedlejší rozpočt...'!$77:$77</definedName>
    <definedName name="_xlnm._FilterDatabase" localSheetId="2" hidden="1">'SO 101 - Komunikace'!$C$79:$K$128</definedName>
    <definedName name="_xlnm.Print_Area" localSheetId="2">'SO 101 - Komunikace'!$C$4:$J$36,'SO 101 - Komunikace'!$C$42:$J$61,'SO 101 - Komunikace'!$C$67:$K$128</definedName>
    <definedName name="_xlnm.Print_Titles" localSheetId="2">'SO 101 - Komunikace'!$79:$79</definedName>
    <definedName name="_xlnm._FilterDatabase" localSheetId="3" hidden="1">'SO 201 - Most'!$C$88:$K$377</definedName>
    <definedName name="_xlnm.Print_Area" localSheetId="3">'SO 201 - Most'!$C$4:$J$36,'SO 201 - Most'!$C$42:$J$70,'SO 201 - Most'!$C$76:$K$377</definedName>
    <definedName name="_xlnm.Print_Titles" localSheetId="3">'SO 201 - Most'!$88:$88</definedName>
    <definedName name="_xlnm._FilterDatabase" localSheetId="4" hidden="1">'SO 501.1 - Přeložka plyno...'!$C$82:$K$167</definedName>
    <definedName name="_xlnm.Print_Area" localSheetId="4">'SO 501.1 - Přeložka plyno...'!$C$4:$J$36,'SO 501.1 - Přeložka plyno...'!$C$42:$J$64,'SO 501.1 - Přeložka plyno...'!$C$70:$K$167</definedName>
    <definedName name="_xlnm.Print_Titles" localSheetId="4">'SO 501.1 - Přeložka plyno...'!$82:$82</definedName>
    <definedName name="_xlnm._FilterDatabase" localSheetId="5" hidden="1">'SO 501.2 - Přeložka plyno...'!$C$84:$K$203</definedName>
    <definedName name="_xlnm.Print_Area" localSheetId="5">'SO 501.2 - Přeložka plyno...'!$C$4:$J$36,'SO 501.2 - Přeložka plyno...'!$C$42:$J$66,'SO 501.2 - Přeložka plyno...'!$C$72:$K$203</definedName>
    <definedName name="_xlnm.Print_Titles" localSheetId="5">'SO 501.2 - Přeložka plyno...'!$84:$84</definedName>
    <definedName name="_xlnm.Print_Area" localSheetId="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6" r="BI200"/>
  <c r="BH200"/>
  <c r="BG200"/>
  <c r="BF200"/>
  <c r="T200"/>
  <c r="T199"/>
  <c r="R200"/>
  <c r="R199"/>
  <c r="P200"/>
  <c r="P199"/>
  <c r="BK200"/>
  <c r="BK199"/>
  <c r="J199"/>
  <c r="J200"/>
  <c r="BE200"/>
  <c r="J65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1"/>
  <c r="BH181"/>
  <c r="BG181"/>
  <c r="BF181"/>
  <c r="T181"/>
  <c r="T180"/>
  <c r="R181"/>
  <c r="R180"/>
  <c r="P181"/>
  <c r="P180"/>
  <c r="BK181"/>
  <c r="BK180"/>
  <c r="J180"/>
  <c r="J181"/>
  <c r="BE181"/>
  <c r="J64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3"/>
  <c r="BH133"/>
  <c r="BG133"/>
  <c r="BF133"/>
  <c r="T133"/>
  <c r="T132"/>
  <c r="R133"/>
  <c r="R132"/>
  <c r="P133"/>
  <c r="P132"/>
  <c r="BK133"/>
  <c r="BK132"/>
  <c r="J132"/>
  <c r="J133"/>
  <c r="BE133"/>
  <c r="J63"/>
  <c r="BI128"/>
  <c r="BH128"/>
  <c r="BG128"/>
  <c r="BF128"/>
  <c r="T128"/>
  <c r="T127"/>
  <c r="R128"/>
  <c r="R127"/>
  <c r="P128"/>
  <c r="P127"/>
  <c r="BK128"/>
  <c r="BK127"/>
  <c r="J127"/>
  <c r="J128"/>
  <c r="BE128"/>
  <c r="J62"/>
  <c r="BI123"/>
  <c r="BH123"/>
  <c r="BG123"/>
  <c r="BF123"/>
  <c r="T123"/>
  <c r="T122"/>
  <c r="R123"/>
  <c r="R122"/>
  <c r="P123"/>
  <c r="P122"/>
  <c r="BK123"/>
  <c r="BK122"/>
  <c r="J122"/>
  <c r="J123"/>
  <c r="BE123"/>
  <c r="J61"/>
  <c r="BI118"/>
  <c r="BH118"/>
  <c r="BG118"/>
  <c r="BF118"/>
  <c r="T118"/>
  <c r="T117"/>
  <c r="R118"/>
  <c r="R117"/>
  <c r="P118"/>
  <c r="P117"/>
  <c r="BK118"/>
  <c r="BK117"/>
  <c r="J117"/>
  <c r="J118"/>
  <c r="BE118"/>
  <c r="J60"/>
  <c r="BI113"/>
  <c r="BH113"/>
  <c r="BG113"/>
  <c r="BF113"/>
  <c r="T113"/>
  <c r="T112"/>
  <c r="R113"/>
  <c r="R112"/>
  <c r="P113"/>
  <c r="P112"/>
  <c r="BK113"/>
  <c r="BK112"/>
  <c r="J112"/>
  <c r="J113"/>
  <c r="BE113"/>
  <c r="J59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8"/>
  <c r="F34"/>
  <c i="1" r="BD56"/>
  <c i="6" r="BH88"/>
  <c r="F33"/>
  <c i="1" r="BC56"/>
  <c i="6" r="BG88"/>
  <c r="F32"/>
  <c i="1" r="BB56"/>
  <c i="6" r="BF88"/>
  <c r="J31"/>
  <c i="1" r="AW56"/>
  <c i="6" r="F31"/>
  <c i="1" r="BA56"/>
  <c i="6" r="T88"/>
  <c r="T87"/>
  <c r="T86"/>
  <c r="T85"/>
  <c r="R88"/>
  <c r="R87"/>
  <c r="R86"/>
  <c r="R85"/>
  <c r="P88"/>
  <c r="P87"/>
  <c r="P86"/>
  <c r="P85"/>
  <c i="1" r="AU56"/>
  <c i="6" r="BK88"/>
  <c r="BK87"/>
  <c r="J87"/>
  <c r="BK86"/>
  <c r="J86"/>
  <c r="BK85"/>
  <c r="J85"/>
  <c r="J56"/>
  <c r="J27"/>
  <c i="1" r="AG56"/>
  <c i="6" r="J88"/>
  <c r="BE88"/>
  <c r="J30"/>
  <c i="1" r="AV56"/>
  <c i="6" r="F30"/>
  <c i="1" r="AZ56"/>
  <c i="6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AY55"/>
  <c r="AX55"/>
  <c i="5" r="BI164"/>
  <c r="BH164"/>
  <c r="BG164"/>
  <c r="BF164"/>
  <c r="T164"/>
  <c r="T163"/>
  <c r="R164"/>
  <c r="R163"/>
  <c r="P164"/>
  <c r="P163"/>
  <c r="BK164"/>
  <c r="BK163"/>
  <c r="J163"/>
  <c r="J164"/>
  <c r="BE164"/>
  <c r="J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T150"/>
  <c r="R151"/>
  <c r="R150"/>
  <c r="P151"/>
  <c r="P150"/>
  <c r="BK151"/>
  <c r="BK150"/>
  <c r="J150"/>
  <c r="J151"/>
  <c r="BE151"/>
  <c r="J62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1"/>
  <c r="BH121"/>
  <c r="BG121"/>
  <c r="BF121"/>
  <c r="T121"/>
  <c r="R121"/>
  <c r="P121"/>
  <c r="BK121"/>
  <c r="J121"/>
  <c r="BE121"/>
  <c r="BI117"/>
  <c r="BH117"/>
  <c r="BG117"/>
  <c r="BF117"/>
  <c r="T117"/>
  <c r="T116"/>
  <c r="R117"/>
  <c r="R116"/>
  <c r="P117"/>
  <c r="P116"/>
  <c r="BK117"/>
  <c r="BK116"/>
  <c r="J116"/>
  <c r="J117"/>
  <c r="BE117"/>
  <c r="J61"/>
  <c r="BI111"/>
  <c r="BH111"/>
  <c r="BG111"/>
  <c r="BF111"/>
  <c r="T111"/>
  <c r="T110"/>
  <c r="R111"/>
  <c r="R110"/>
  <c r="P111"/>
  <c r="P110"/>
  <c r="BK111"/>
  <c r="BK110"/>
  <c r="J110"/>
  <c r="J111"/>
  <c r="BE111"/>
  <c r="J60"/>
  <c r="BI107"/>
  <c r="BH107"/>
  <c r="BG107"/>
  <c r="BF107"/>
  <c r="T107"/>
  <c r="T106"/>
  <c r="R107"/>
  <c r="R106"/>
  <c r="P107"/>
  <c r="P106"/>
  <c r="BK107"/>
  <c r="BK106"/>
  <c r="J106"/>
  <c r="J107"/>
  <c r="BE107"/>
  <c r="J59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F34"/>
  <c i="1" r="BD55"/>
  <c i="5" r="BH86"/>
  <c r="F33"/>
  <c i="1" r="BC55"/>
  <c i="5" r="BG86"/>
  <c r="F32"/>
  <c i="1" r="BB55"/>
  <c i="5" r="BF86"/>
  <c r="J31"/>
  <c i="1" r="AW55"/>
  <c i="5" r="F31"/>
  <c i="1" r="BA55"/>
  <c i="5" r="T86"/>
  <c r="T85"/>
  <c r="T84"/>
  <c r="T83"/>
  <c r="R86"/>
  <c r="R85"/>
  <c r="R84"/>
  <c r="R83"/>
  <c r="P86"/>
  <c r="P85"/>
  <c r="P84"/>
  <c r="P83"/>
  <c i="1" r="AU55"/>
  <c i="5" r="BK86"/>
  <c r="BK85"/>
  <c r="J85"/>
  <c r="BK84"/>
  <c r="J84"/>
  <c r="BK83"/>
  <c r="J83"/>
  <c r="J56"/>
  <c r="J27"/>
  <c i="1" r="AG55"/>
  <c i="5" r="J86"/>
  <c r="BE86"/>
  <c r="J30"/>
  <c i="1" r="AV55"/>
  <c i="5" r="F30"/>
  <c i="1" r="AZ55"/>
  <c i="5" r="J58"/>
  <c r="J57"/>
  <c r="F77"/>
  <c r="E75"/>
  <c r="F49"/>
  <c r="E47"/>
  <c r="J36"/>
  <c r="J21"/>
  <c r="E21"/>
  <c r="J79"/>
  <c r="J51"/>
  <c r="J20"/>
  <c r="J18"/>
  <c r="E18"/>
  <c r="F80"/>
  <c r="F52"/>
  <c r="J17"/>
  <c r="J15"/>
  <c r="E15"/>
  <c r="F79"/>
  <c r="F51"/>
  <c r="J14"/>
  <c r="J12"/>
  <c r="J77"/>
  <c r="J49"/>
  <c r="E7"/>
  <c r="E73"/>
  <c r="E45"/>
  <c i="4" r="J361"/>
  <c i="1" r="AY54"/>
  <c r="AX54"/>
  <c i="4" r="BI374"/>
  <c r="BH374"/>
  <c r="BG374"/>
  <c r="BF374"/>
  <c r="T374"/>
  <c r="R374"/>
  <c r="P374"/>
  <c r="BK374"/>
  <c r="J374"/>
  <c r="BE374"/>
  <c r="BI368"/>
  <c r="BH368"/>
  <c r="BG368"/>
  <c r="BF368"/>
  <c r="T368"/>
  <c r="T367"/>
  <c r="R368"/>
  <c r="R367"/>
  <c r="P368"/>
  <c r="P367"/>
  <c r="BK368"/>
  <c r="BK367"/>
  <c r="J367"/>
  <c r="J368"/>
  <c r="BE368"/>
  <c r="J69"/>
  <c r="BI363"/>
  <c r="BH363"/>
  <c r="BG363"/>
  <c r="BF363"/>
  <c r="T363"/>
  <c r="T362"/>
  <c r="R363"/>
  <c r="R362"/>
  <c r="P363"/>
  <c r="P362"/>
  <c r="BK363"/>
  <c r="BK362"/>
  <c r="J362"/>
  <c r="J363"/>
  <c r="BE363"/>
  <c r="J68"/>
  <c r="J67"/>
  <c r="BI357"/>
  <c r="BH357"/>
  <c r="BG357"/>
  <c r="BF357"/>
  <c r="T357"/>
  <c r="R357"/>
  <c r="P357"/>
  <c r="BK357"/>
  <c r="J357"/>
  <c r="BE357"/>
  <c r="BI353"/>
  <c r="BH353"/>
  <c r="BG353"/>
  <c r="BF353"/>
  <c r="T353"/>
  <c r="R353"/>
  <c r="P353"/>
  <c r="BK353"/>
  <c r="J353"/>
  <c r="BE353"/>
  <c r="BI349"/>
  <c r="BH349"/>
  <c r="BG349"/>
  <c r="BF349"/>
  <c r="T349"/>
  <c r="R349"/>
  <c r="P349"/>
  <c r="BK349"/>
  <c r="J349"/>
  <c r="BE349"/>
  <c r="BI345"/>
  <c r="BH345"/>
  <c r="BG345"/>
  <c r="BF345"/>
  <c r="T345"/>
  <c r="R345"/>
  <c r="P345"/>
  <c r="BK345"/>
  <c r="J345"/>
  <c r="BE345"/>
  <c r="BI341"/>
  <c r="BH341"/>
  <c r="BG341"/>
  <c r="BF341"/>
  <c r="T341"/>
  <c r="T340"/>
  <c r="T339"/>
  <c r="R341"/>
  <c r="R340"/>
  <c r="R339"/>
  <c r="P341"/>
  <c r="P340"/>
  <c r="P339"/>
  <c r="BK341"/>
  <c r="BK340"/>
  <c r="J340"/>
  <c r="BK339"/>
  <c r="J339"/>
  <c r="J341"/>
  <c r="BE341"/>
  <c r="J66"/>
  <c r="J65"/>
  <c r="BI336"/>
  <c r="BH336"/>
  <c r="BG336"/>
  <c r="BF336"/>
  <c r="T336"/>
  <c r="R336"/>
  <c r="P336"/>
  <c r="BK336"/>
  <c r="J336"/>
  <c r="BE336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/>
  <c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/>
  <c r="BI300"/>
  <c r="BH300"/>
  <c r="BG300"/>
  <c r="BF300"/>
  <c r="T300"/>
  <c r="R300"/>
  <c r="P300"/>
  <c r="BK300"/>
  <c r="J300"/>
  <c r="BE300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88"/>
  <c r="BH288"/>
  <c r="BG288"/>
  <c r="BF288"/>
  <c r="T288"/>
  <c r="R288"/>
  <c r="P288"/>
  <c r="BK288"/>
  <c r="J288"/>
  <c r="BE288"/>
  <c r="BI284"/>
  <c r="BH284"/>
  <c r="BG284"/>
  <c r="BF284"/>
  <c r="T284"/>
  <c r="R284"/>
  <c r="P284"/>
  <c r="BK284"/>
  <c r="J284"/>
  <c r="BE284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37"/>
  <c r="BH237"/>
  <c r="BG237"/>
  <c r="BF237"/>
  <c r="T237"/>
  <c r="R237"/>
  <c r="P237"/>
  <c r="BK237"/>
  <c r="J237"/>
  <c r="BE237"/>
  <c r="BI233"/>
  <c r="BH233"/>
  <c r="BG233"/>
  <c r="BF233"/>
  <c r="T233"/>
  <c r="T232"/>
  <c r="R233"/>
  <c r="R232"/>
  <c r="P233"/>
  <c r="P232"/>
  <c r="BK233"/>
  <c r="BK232"/>
  <c r="J232"/>
  <c r="J233"/>
  <c r="BE233"/>
  <c r="J64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6"/>
  <c r="BH216"/>
  <c r="BG216"/>
  <c r="BF216"/>
  <c r="T216"/>
  <c r="T215"/>
  <c r="R216"/>
  <c r="R215"/>
  <c r="P216"/>
  <c r="P215"/>
  <c r="BK216"/>
  <c r="BK215"/>
  <c r="J215"/>
  <c r="J216"/>
  <c r="BE216"/>
  <c r="J63"/>
  <c r="BI211"/>
  <c r="BH211"/>
  <c r="BG211"/>
  <c r="BF211"/>
  <c r="T211"/>
  <c r="R211"/>
  <c r="P211"/>
  <c r="BK211"/>
  <c r="J211"/>
  <c r="BE211"/>
  <c r="BI207"/>
  <c r="BH207"/>
  <c r="BG207"/>
  <c r="BF207"/>
  <c r="T207"/>
  <c r="T206"/>
  <c r="R207"/>
  <c r="R206"/>
  <c r="P207"/>
  <c r="P206"/>
  <c r="BK207"/>
  <c r="BK206"/>
  <c r="J206"/>
  <c r="J207"/>
  <c r="BE207"/>
  <c r="J62"/>
  <c r="BI202"/>
  <c r="BH202"/>
  <c r="BG202"/>
  <c r="BF202"/>
  <c r="T202"/>
  <c r="R202"/>
  <c r="P202"/>
  <c r="BK202"/>
  <c r="J202"/>
  <c r="BE202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5"/>
  <c r="BH175"/>
  <c r="BG175"/>
  <c r="BF175"/>
  <c r="T175"/>
  <c r="T174"/>
  <c r="R175"/>
  <c r="R174"/>
  <c r="P175"/>
  <c r="P174"/>
  <c r="BK175"/>
  <c r="BK174"/>
  <c r="J174"/>
  <c r="J175"/>
  <c r="BE175"/>
  <c r="J61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T149"/>
  <c r="R150"/>
  <c r="R149"/>
  <c r="P150"/>
  <c r="P149"/>
  <c r="BK150"/>
  <c r="BK149"/>
  <c r="J149"/>
  <c r="J150"/>
  <c r="BE150"/>
  <c r="J60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T128"/>
  <c r="R129"/>
  <c r="R128"/>
  <c r="P129"/>
  <c r="P128"/>
  <c r="BK129"/>
  <c r="BK128"/>
  <c r="J128"/>
  <c r="J129"/>
  <c r="BE129"/>
  <c r="J59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2"/>
  <c r="F34"/>
  <c i="1" r="BD54"/>
  <c i="4" r="BH92"/>
  <c r="F33"/>
  <c i="1" r="BC54"/>
  <c i="4" r="BG92"/>
  <c r="F32"/>
  <c i="1" r="BB54"/>
  <c i="4" r="BF92"/>
  <c r="J31"/>
  <c i="1" r="AW54"/>
  <c i="4" r="F31"/>
  <c i="1" r="BA54"/>
  <c i="4" r="T92"/>
  <c r="T91"/>
  <c r="T90"/>
  <c r="T89"/>
  <c r="R92"/>
  <c r="R91"/>
  <c r="R90"/>
  <c r="R89"/>
  <c r="P92"/>
  <c r="P91"/>
  <c r="P90"/>
  <c r="P89"/>
  <c i="1" r="AU54"/>
  <c i="4" r="BK92"/>
  <c r="BK91"/>
  <c r="J91"/>
  <c r="BK90"/>
  <c r="J90"/>
  <c r="BK89"/>
  <c r="J89"/>
  <c r="J56"/>
  <c r="J27"/>
  <c i="1" r="AG54"/>
  <c i="4" r="J92"/>
  <c r="BE92"/>
  <c r="J30"/>
  <c i="1" r="AV54"/>
  <c i="4" r="F30"/>
  <c i="1" r="AZ54"/>
  <c i="4" r="J58"/>
  <c r="J57"/>
  <c r="F83"/>
  <c r="E81"/>
  <c r="F49"/>
  <c r="E47"/>
  <c r="J36"/>
  <c r="J21"/>
  <c r="E21"/>
  <c r="J85"/>
  <c r="J51"/>
  <c r="J20"/>
  <c r="J18"/>
  <c r="E18"/>
  <c r="F86"/>
  <c r="F52"/>
  <c r="J17"/>
  <c r="J15"/>
  <c r="E15"/>
  <c r="F85"/>
  <c r="F51"/>
  <c r="J14"/>
  <c r="J12"/>
  <c r="J83"/>
  <c r="J49"/>
  <c r="E7"/>
  <c r="E79"/>
  <c r="E45"/>
  <c i="1" r="AY53"/>
  <c r="AX53"/>
  <c i="3" r="BI125"/>
  <c r="BH125"/>
  <c r="BG125"/>
  <c r="BF125"/>
  <c r="T125"/>
  <c r="R125"/>
  <c r="P125"/>
  <c r="BK125"/>
  <c r="J125"/>
  <c r="BE125"/>
  <c r="BI121"/>
  <c r="BH121"/>
  <c r="BG121"/>
  <c r="BF121"/>
  <c r="T121"/>
  <c r="T120"/>
  <c r="R121"/>
  <c r="R120"/>
  <c r="P121"/>
  <c r="P120"/>
  <c r="BK121"/>
  <c r="BK120"/>
  <c r="J120"/>
  <c r="J121"/>
  <c r="BE121"/>
  <c r="J6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T95"/>
  <c r="R96"/>
  <c r="R95"/>
  <c r="P96"/>
  <c r="P95"/>
  <c r="BK96"/>
  <c r="BK95"/>
  <c r="J95"/>
  <c r="J96"/>
  <c r="BE96"/>
  <c r="J59"/>
  <c r="BI91"/>
  <c r="BH91"/>
  <c r="BG91"/>
  <c r="BF91"/>
  <c r="T91"/>
  <c r="R91"/>
  <c r="P91"/>
  <c r="BK91"/>
  <c r="J91"/>
  <c r="BE91"/>
  <c r="BI87"/>
  <c r="BH87"/>
  <c r="BG87"/>
  <c r="BF87"/>
  <c r="T87"/>
  <c r="R87"/>
  <c r="P87"/>
  <c r="BK87"/>
  <c r="J87"/>
  <c r="BE87"/>
  <c r="BI83"/>
  <c r="F34"/>
  <c i="1" r="BD53"/>
  <c i="3" r="BH83"/>
  <c r="F33"/>
  <c i="1" r="BC53"/>
  <c i="3" r="BG83"/>
  <c r="F32"/>
  <c i="1" r="BB53"/>
  <c i="3" r="BF83"/>
  <c r="J31"/>
  <c i="1" r="AW53"/>
  <c i="3" r="F31"/>
  <c i="1" r="BA53"/>
  <c i="3" r="T83"/>
  <c r="T82"/>
  <c r="T81"/>
  <c r="T80"/>
  <c r="R83"/>
  <c r="R82"/>
  <c r="R81"/>
  <c r="R80"/>
  <c r="P83"/>
  <c r="P82"/>
  <c r="P81"/>
  <c r="P80"/>
  <c i="1" r="AU53"/>
  <c i="3" r="BK83"/>
  <c r="BK82"/>
  <c r="J82"/>
  <c r="BK81"/>
  <c r="J81"/>
  <c r="BK80"/>
  <c r="J80"/>
  <c r="J56"/>
  <c r="J27"/>
  <c i="1" r="AG53"/>
  <c i="3" r="J83"/>
  <c r="BE83"/>
  <c r="J30"/>
  <c i="1" r="AV53"/>
  <c i="3" r="F30"/>
  <c i="1" r="AZ53"/>
  <c i="3" r="J58"/>
  <c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2" r="J79"/>
  <c i="1" r="AY52"/>
  <c r="AX52"/>
  <c i="2"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1"/>
  <c r="F34"/>
  <c i="1" r="BD52"/>
  <c i="2" r="BH81"/>
  <c r="F33"/>
  <c i="1" r="BC52"/>
  <c i="2" r="BG81"/>
  <c r="F32"/>
  <c i="1" r="BB52"/>
  <c i="2" r="BF81"/>
  <c r="J31"/>
  <c i="1" r="AW52"/>
  <c i="2" r="F31"/>
  <c i="1" r="BA52"/>
  <c i="2" r="T81"/>
  <c r="T80"/>
  <c r="T78"/>
  <c r="R81"/>
  <c r="R80"/>
  <c r="R78"/>
  <c r="P81"/>
  <c r="P80"/>
  <c r="P78"/>
  <c i="1" r="AU52"/>
  <c i="2" r="BK81"/>
  <c r="BK80"/>
  <c r="J80"/>
  <c r="BK78"/>
  <c r="J78"/>
  <c r="J56"/>
  <c r="J27"/>
  <c i="1" r="AG52"/>
  <c i="2" r="J81"/>
  <c r="BE81"/>
  <c r="J30"/>
  <c i="1" r="AV52"/>
  <c i="2" r="F30"/>
  <c i="1" r="AZ52"/>
  <c i="2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<sst xmlns="http://schemas.openxmlformats.org/spreadsheetml/2006/main">
  <si>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</si>
  <si>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</si>
  <si>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</si>
  <si>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</si>
  <si>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</si>
  <si>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</si>
  <si>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</si>
  <si>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{907cbdc2-b393-4d96-9596-fd6d4ff31a28}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</si>
  <si>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</si>
  <si>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</si>
  <si>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</si>
  <si>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</si>
  <si>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</si>
  <si>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</si>
  <si>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</si>
  <si>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</si>
  <si>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201515</t>
  </si>
  <si>
    <t>Stavba:</t>
  </si>
  <si>
    <t>Oprava mostu ev.č. 11417-2 Most přes odpad rybníka v obci Sychrov</t>
  </si>
  <si>
    <t>KSO:</t>
  </si>
  <si>
    <t>CC-CZ:</t>
  </si>
  <si>
    <t>Místo:</t>
  </si>
  <si>
    <t xml:space="preserve"> </t>
  </si>
  <si>
    <t>Datum:</t>
  </si>
  <si>
    <t>7. 5. 2019</t>
  </si>
  <si>
    <t>Zadavatel:</t>
  </si>
  <si>
    <t>IČ: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</si>
  <si>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</si>
  <si>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</si>
  <si>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</si>
  <si>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</si>
  <si>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</si>
  <si>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</si>
  <si>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</si>
  <si>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</si>
  <si>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</si>
  <si>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</si>
  <si>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</si>
  <si>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</si>
  <si>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</si>
  <si>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</si>
  <si>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</si>
  <si>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</si>
  <si>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</si>
  <si>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</si>
  <si>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</si>
  <si>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</si>
  <si>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</si>
  <si>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</si>
  <si>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</si>
  <si>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</si>
  <si>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</si>
  <si>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</si>
  <si>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</si>
  <si>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</si>
  <si>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</si>
  <si>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</si>
  <si>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</si>
  <si>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</si>
  <si>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</si>
  <si>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</si>
  <si>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</si>
  <si>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</si>
  <si>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</si>
  <si>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</si>
  <si>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</si>
  <si>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</si>
  <si>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</si>
  <si>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</si>
  <si>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</si>
  <si>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</si>
  <si>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</si>
  <si>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</si>
  <si>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</si>
  <si>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</si>
  <si>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{534876ac-7319-4ac0-a172-a61eab23275b}</t>
  </si>
  <si>
    <t>2</t>
  </si>
  <si>
    <t>SO 101</t>
  </si>
  <si>
    <t>Komunikace</t>
  </si>
  <si>
    <t>{b1ba4534-3e04-48e5-855e-1b1d57a589fc}</t>
  </si>
  <si>
    <t>SO 201</t>
  </si>
  <si>
    <t>Most</t>
  </si>
  <si>
    <t>{45383e83-2f54-48e6-8ff0-a424192d8f5e}</t>
  </si>
  <si>
    <t>SO 501.1</t>
  </si>
  <si>
    <t>Přeložka plynovodu - provizorní</t>
  </si>
  <si>
    <t>{eaee4248-8ebc-4564-9611-f691bfdf8eec}</t>
  </si>
  <si>
    <t>SO 501.2</t>
  </si>
  <si>
    <t>Přeložka plynovodu - definitivní</t>
  </si>
  <si>
    <t>{2740acfb-129e-4c23-aeb1-970a19499d09}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</si>
  <si>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</si>
  <si>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</si>
  <si>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</si>
  <si>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</si>
  <si>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</si>
  <si>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</si>
  <si>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</si>
  <si>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</si>
  <si>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</si>
  <si>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</si>
  <si>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</si>
  <si>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</si>
  <si>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</si>
  <si>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</si>
  <si>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</si>
  <si>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</si>
  <si>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</si>
  <si>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</si>
  <si>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</si>
  <si>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</si>
  <si>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</si>
  <si>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</si>
  <si>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</si>
  <si>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</si>
  <si>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</si>
  <si>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</si>
  <si>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</si>
  <si>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</si>
  <si>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</si>
  <si>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</si>
  <si>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</si>
  <si>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</si>
  <si>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OST</t>
  </si>
  <si>
    <t>Ostatní</t>
  </si>
  <si>
    <t>4</t>
  </si>
  <si>
    <t>K</t>
  </si>
  <si>
    <t>02710</t>
  </si>
  <si>
    <t>POMOC PRÁCE ZŘÍZ NEBO ZAJIŠŤ OBJÍŽĎKY A PŘÍSTUP CESTY</t>
  </si>
  <si>
    <t>KPL</t>
  </si>
  <si>
    <t>OTSKP 2018</t>
  </si>
  <si>
    <t>512</t>
  </si>
  <si>
    <t>1389554709</t>
  </si>
  <si>
    <t>PP</t>
  </si>
  <si>
    <t>POMOC PRÁCE ZŘÍZ NEBO ZAJIŠŤ OBJÍŽĎKY A PŘÍSTUP CESTY
Zajištění provizorní lávky pro pěší během výstavby</t>
  </si>
  <si>
    <t>PSC</t>
  </si>
  <si>
    <t>Poznámka k souboru cen:_x000d_
zahrnuje veškeré náklady spojené s objednatelem požadovanými zařízeními</t>
  </si>
  <si>
    <t>02720</t>
  </si>
  <si>
    <t>POMOC PRÁCE ZŘÍZ NEBO ZAJIŠŤ REGULACI A OCHRANU DOPRAVY</t>
  </si>
  <si>
    <t>-57904621</t>
  </si>
  <si>
    <t>POMOC PRÁCE ZŘÍZ NEBO ZAJIŠŤ REGULACI A OCHRANU DOPRAVY
Položka zahrnuje dopravně inženýrská opatření v průběhu celé stavby.</t>
  </si>
  <si>
    <t>3</t>
  </si>
  <si>
    <t>02720.1</t>
  </si>
  <si>
    <t xml:space="preserve">OPRAVA OBJÍZDNÝCH TRAS CELOPLOŠNÝCH - ACO tl. 50mm </t>
  </si>
  <si>
    <t>554738145</t>
  </si>
  <si>
    <t>POMOC PRÁCE ZŘÍZ NEBO ZAJIŠŤ REGULACI A OCHRANU DOPRAVY
Lokální vysprávky objízné trasy před stavbou. Případná oprava silnic po ukončení stavby. 
Čerpáno se souhlasem investora.</t>
  </si>
  <si>
    <t>VV</t>
  </si>
  <si>
    <t>"VÝSPRAVA VÝTLUKŮ SMĚSÍ ACO TL. DO 50MM - předpoklad 2500 m2"2500</t>
  </si>
  <si>
    <t>02730</t>
  </si>
  <si>
    <t>POMOC PRÁCE ZŘÍZ NEBO ZAJIŠŤ OCHRANU INŽENÝRSKÝCH SÍTÍ</t>
  </si>
  <si>
    <t>KČ</t>
  </si>
  <si>
    <t>624734833</t>
  </si>
  <si>
    <t xml:space="preserve">POMOC PRÁCE ZŘÍZ NEBO ZAJIŠŤ OCHRANU INŽENÝRSKÝCH SÍTÍ
Ochrana stávajícího vedení kanalizace.
Položka bude čepána dle skutečně provedených prací se souhlasem investora a TDI.
</t>
  </si>
  <si>
    <t>5</t>
  </si>
  <si>
    <t>02911</t>
  </si>
  <si>
    <t>OSTATNÍ POŽADAVKY - GEODETICKÉ ZAMĚŘENÍ</t>
  </si>
  <si>
    <t>-1735248279</t>
  </si>
  <si>
    <t>P</t>
  </si>
  <si>
    <t>Poznámka k položce:
Zaměření skutečného provedení stavby.</t>
  </si>
  <si>
    <t>6</t>
  </si>
  <si>
    <t>02911.1</t>
  </si>
  <si>
    <t>OSTATNÍ POŽADAVKY - VYTYČENÍ ING. SÍTÍ</t>
  </si>
  <si>
    <t>CS OTSKP</t>
  </si>
  <si>
    <t>533444080</t>
  </si>
  <si>
    <t>7</t>
  </si>
  <si>
    <t>02943</t>
  </si>
  <si>
    <t>OSTATNÍ POŽADAVKY - VYPRACOVÁNÍ RDS</t>
  </si>
  <si>
    <t>2035879726</t>
  </si>
  <si>
    <t>Poznámka k souboru cen:_x000d_
zahrnuje veškeré náklady spojené s objednatelem požadovanými pracemi</t>
  </si>
  <si>
    <t>8</t>
  </si>
  <si>
    <t>02944</t>
  </si>
  <si>
    <t>OSTAT POŽADAVKY - DOKUMENTACE SKUTEČ PROVEDENÍ V DIGIT FORMĚ</t>
  </si>
  <si>
    <t>1342910871</t>
  </si>
  <si>
    <t>9</t>
  </si>
  <si>
    <t>029511</t>
  </si>
  <si>
    <t>OSTATNÍ POŽADAVKY - POSUDKY A KONTROLY</t>
  </si>
  <si>
    <t>1630459071</t>
  </si>
  <si>
    <t>OSTATNÍ POŽADAVKY - POSUDKY A KONTROLY
zjištění stavu pramene studny před započetím stavby a po jejím dokončení</t>
  </si>
  <si>
    <t>10</t>
  </si>
  <si>
    <t>02990</t>
  </si>
  <si>
    <t>OSTATNÍ POŽADAVKY - INFORMAČNÍ TABULE</t>
  </si>
  <si>
    <t>-1660427880</t>
  </si>
  <si>
    <t xml:space="preserve">OSTATNÍ POŽADAVKY - INFORMAČNÍ TABULE
</t>
  </si>
  <si>
    <t>Poznámka k souboru cen:_x000d_
položka zahrnuje: - dodání a osazení informačních tabulí v předepsaném provedení a množství s obsahem předepsaným zadavatelem - veškeré nosné a upevňovací konstrukce - základové konstrukce včetně nutných zemních prací - demontáž a odvoz po skončení platnosti - případně nutné opravy poškozených čátí během platnosti</t>
  </si>
  <si>
    <t>11</t>
  </si>
  <si>
    <t>03100</t>
  </si>
  <si>
    <t>ZAŘÍZENÍ STAVENIŠTĚ - ZŘÍZENÍ, PROVOZ, DEMONTÁŽ</t>
  </si>
  <si>
    <t>-1492584797</t>
  </si>
  <si>
    <t>Poznámka k souboru cen:_x000d_
zahrnuje objednatelem povolené náklady na pořízení (event. pronájem), provozování, udržování a likvidaci zhotovitelova zařízení</t>
  </si>
  <si>
    <t>SO 101 - Komunikace</t>
  </si>
  <si>
    <t xml:space="preserve">    1 - Zemní práce</t>
  </si>
  <si>
    <t xml:space="preserve">    5 - Komunikace pozemní</t>
  </si>
  <si>
    <t xml:space="preserve">    9 - Ostatní konstrukce a práce, bourání</t>
  </si>
  <si>
    <t>Zemní práce</t>
  </si>
  <si>
    <t>113728</t>
  </si>
  <si>
    <t>FRÉZOVÁNÍ ZPEVNĚNÝCH PLOCH ASFALTOVÝCH, ODVOZ DO 20KM</t>
  </si>
  <si>
    <t>M3</t>
  </si>
  <si>
    <t>-2068815575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</si>
  <si>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</si>
  <si>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237,2*0,04+27*7*0,07+26*7*0,13+25*7*(0,3-0,24)+14,5*(0,16+0,14)</t>
  </si>
  <si>
    <t>11372B</t>
  </si>
  <si>
    <t>FRÉZOVÁNÍ ZPEVNĚNÝCH PLOCH ASFALTOVÝCH - DOPRAVA</t>
  </si>
  <si>
    <t>TKM</t>
  </si>
  <si>
    <t>1324660371</t>
  </si>
  <si>
    <t>FRÉZOVÁNÍ ZPEVNĚNÝCH PLOCH ASFALTOVÝCH - DOPRAVA
Odvoz dalších 5 km</t>
  </si>
  <si>
    <t>Poznámka k souboru cen:_x000d_
Položka zahrnuje samostatnou dopravu suti a vybouraných hmot. Množství se určí jako součin hmotnosti [t] a požadované vzdálenosti [km].</t>
  </si>
  <si>
    <t>61,228*2,2*5</t>
  </si>
  <si>
    <t>17310</t>
  </si>
  <si>
    <t>ZEMNÍ KRAJNICE A DOSYPÁVKY SE ZHUTNĚNÍM</t>
  </si>
  <si>
    <t>-892456468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</si>
  <si>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svahování, hutnění a uzavírání povrchů svahů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</si>
  <si>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0,3*(8,5+5,3+1,2+3,5)</t>
  </si>
  <si>
    <t>Komunikace pozemní</t>
  </si>
  <si>
    <t>561401</t>
  </si>
  <si>
    <t>KAMENIVO ZPEVNĚNÉ CEMENTEM TŘ. I</t>
  </si>
  <si>
    <t>-162135764</t>
  </si>
  <si>
    <t xml:space="preserve">KAMENIVO ZPEVNĚNÉ CEMENTEM TŘ. I
Vrstva vozovky  v přechodové oblasti mostu - SC tl 130 mm</t>
  </si>
  <si>
    <t>Poznámka k souboru cen:_x000d_
- dodání směsi v požadované kvalitě - očištění podkladu - uložení směsi dle předepsaného technologického předpisu a zhutnění vrstvy v předepsané tloušťce - zřízení vrstvy bez rozlišení šířky, pokládání vrstvy po etapách, včetně pracovních spar a spojů - úpravu napojení, ukončení - úpravu dilatačních spar včetně předepsané výztuže - nezahrnuje postřiky, nátěry - nezahrnuje úpravu povrchu krytu</t>
  </si>
  <si>
    <t>0,13*(42,8+61,1+16,5)</t>
  </si>
  <si>
    <t>56330</t>
  </si>
  <si>
    <t>VOZOVKOVÉ VRSTVY ZE ŠTĚRKODRTI</t>
  </si>
  <si>
    <t>1405423924</t>
  </si>
  <si>
    <t xml:space="preserve">VOZOVKOVÉ VRSTVY ZE ŠTĚRKODRTI
Vrstva vozovky  v přechodové oblasti mostu - štěrkodrť tl. 200 mm </t>
  </si>
  <si>
    <t>Poznámka k souboru cen:_x000d_
- dodání kameniva předepsané kvality a zrnitosti - rozprostření a zhutnění vrstvy v předepsané tloušťce - zřízení vrstvy bez rozlišení šířky, pokládání vrstvy po etapách - nezahrnuje postřiky, nátěry</t>
  </si>
  <si>
    <t>0,2*(39,8+58,5+14,5)</t>
  </si>
  <si>
    <t>572211</t>
  </si>
  <si>
    <t>SPOJOVACÍ POSTŘIK Z ASFALTU DO 0,5KG/M2</t>
  </si>
  <si>
    <t>M2</t>
  </si>
  <si>
    <t>-815760165</t>
  </si>
  <si>
    <t>SPOJOVACÍ POSTŘIK Z ASFALTU DO 0,5KG/M2
Spojovací postřik 0,25 kg/m2 - LA MA IV, ACL 16+, ACO 11+</t>
  </si>
  <si>
    <t>Poznámka k souboru cen:_x000d_
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</si>
  <si>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(237,2+14,5)+(45,8+63,9+17,5)+(8,8*6,3+14,5)</t>
  </si>
  <si>
    <t>574A04</t>
  </si>
  <si>
    <t>ASFALTOVÝ BETON PRO OBRUSNÉ VRSTVY ACO 11+, 11S</t>
  </si>
  <si>
    <t>1094511369</t>
  </si>
  <si>
    <t xml:space="preserve">ASFALTOVÝ BETON PRO OBRUSNÉ VRSTVY ACO 11+, 11S
ACO 11+, obrusná vrstva na mostě a předpolích, včetně spojovacího postřiku 0,25 kg/m2 - tl. 40 mm  a zhotovení odvodňovacího proužku na mostě v úžlabí nosné konstrukce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</si>
  <si>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</si>
  <si>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(237,2+14,5)*0,04</t>
  </si>
  <si>
    <t>574C06</t>
  </si>
  <si>
    <t>ASFALTOVÝ BETON PRO LOŽNÍ VRSTVY ACL 16+, 16S</t>
  </si>
  <si>
    <t>645859540</t>
  </si>
  <si>
    <t>ASFALTOVÝ BETON PRO LOŽNÍ VRSTVY ACL 16+, 16S
ACL 16+, ložná vrstva vozovky na předpolí mostu tl. 70 mm</t>
  </si>
  <si>
    <t>(45,8+63,9+17,5)*0,07</t>
  </si>
  <si>
    <t>575A55</t>
  </si>
  <si>
    <t>LITÝ ASFALT MA I (SILNICE, DÁLNICE) 16 TL. 40MM</t>
  </si>
  <si>
    <t>1904668891</t>
  </si>
  <si>
    <t>LITÝ ASFALT MA I (SILNICE, DÁLNICE) 16 TL. 40MM
LA MA 11 IV, ochrana izolace na mostě v tl. 40 mm a zhotovení odvodňovacího proužku v úžlabí nosné konstrukce</t>
  </si>
  <si>
    <t>8,8*6,3+14,5</t>
  </si>
  <si>
    <t>Ostatní konstrukce a práce, bourání</t>
  </si>
  <si>
    <t>919111</t>
  </si>
  <si>
    <t>ŘEZÁNÍ ASFALTOVÉHO KRYTU VOZOVEK TL DO 50MM</t>
  </si>
  <si>
    <t>M</t>
  </si>
  <si>
    <t>2081265262</t>
  </si>
  <si>
    <t>Poznámka k souboru cen:_x000d_
položka zahrnuje řezání vozovkové vrstvy v předepsané tloušťce, včetně spotřeby vody</t>
  </si>
  <si>
    <t>2*6</t>
  </si>
  <si>
    <t>919113</t>
  </si>
  <si>
    <t>ŘEZÁNÍ ASFALTOVÉHO KRYTU VOZOVEK TL DO 150MM</t>
  </si>
  <si>
    <t>-1356135415</t>
  </si>
  <si>
    <t>SO 201 - Most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</si>
  <si>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</si>
  <si>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</si>
  <si>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</si>
  <si>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</si>
  <si>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>PSV - Práce a dodávky PSV</t>
  </si>
  <si>
    <t xml:space="preserve">    711 - Izolace proti vodě, vlhkosti a plynům</t>
  </si>
  <si>
    <t xml:space="preserve">    723 - Zdravotechnika - vnitřní plynovod</t>
  </si>
  <si>
    <t xml:space="preserve">    783 - Dokončovací práce - nátěry</t>
  </si>
  <si>
    <t>11090</t>
  </si>
  <si>
    <t>VŠEOBECNÉ VYKLIZENÍ OSTATNÍCH PLOCH</t>
  </si>
  <si>
    <t>-1131729853</t>
  </si>
  <si>
    <t>Poznámka k souboru cen:_x000d_
zahrnuje odstranění všech překážek pro uskutečnění stavby</t>
  </si>
  <si>
    <t>111204</t>
  </si>
  <si>
    <t>ODSTRANĚNÍ KŘOVIN S ODVOZEM DO 5KM</t>
  </si>
  <si>
    <t>-361819765</t>
  </si>
  <si>
    <t>Poznámka k souboru cen:_x000d_
odstranění křovin a stromů do průměru 100 mm doprava dřevin na předepsanou vzdálenost spálení na hromadách nebo štěpkování</t>
  </si>
  <si>
    <t>11*3,5+2,5*(5+6)</t>
  </si>
  <si>
    <t>112014</t>
  </si>
  <si>
    <t>KÁCENÍ STROMŮ D KMENE DO 0,5M S ODSTRANĚNÍM PAŘEZŮ, ODVOZ DO 5KM</t>
  </si>
  <si>
    <t>KUS</t>
  </si>
  <si>
    <t>-1571298116</t>
  </si>
  <si>
    <t>Poznámka k souboru cen:_x000d_
Kácení stromů se měří v [ks] poražených stromů (průměr stromů se měří v místě řezu)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</t>
  </si>
  <si>
    <t>11514</t>
  </si>
  <si>
    <t>ČERPÁNÍ VODY DO 4000 L/MIN</t>
  </si>
  <si>
    <t>HOD</t>
  </si>
  <si>
    <t>472172568</t>
  </si>
  <si>
    <t>Poznámka k souboru cen:_x000d_
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</si>
  <si>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</si>
  <si>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</si>
  <si>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21010903</t>
  </si>
  <si>
    <t>Poznámka k souboru cen:_x000d_
položka zahrnuje sejmutí ornice bez ohledu na tloušťku vrstvy a její vodorovnou dopravu nezahrnuje uložení na trvalou skládku</t>
  </si>
  <si>
    <t>0,2*(0,3*8+0,3*2,5+0,6*10+3,4*2,5+6,8)</t>
  </si>
  <si>
    <t>131738.1</t>
  </si>
  <si>
    <t>HLOUBENÍ JAM ZAPAŽ I NEPAŽ TŘ. I-IV, ODVOZ DO 20KM</t>
  </si>
  <si>
    <t>80511690</t>
  </si>
  <si>
    <t>HLOUBENÍ JAM ZAPAŽ I NEPAŽ TŘ. I, ODVOZ DO 20KM
Včetně odvozu a uložení na skládku KSÚS, nebo jinou určenou skládku a případného poplatku za skládku.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</si>
  <si>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</si>
  <si>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17481</t>
  </si>
  <si>
    <t>ZÁSYP JAM A RÝH Z NAKUPOVANÝCH MATERIÁLŮ</t>
  </si>
  <si>
    <t>1553655027</t>
  </si>
  <si>
    <t>ZÁSYP JAM A RÝH Z NAKUPOVANÝCH MATERIÁLŮ
Zásyp okolo křídel, gabionů, zdí, kanalizace a ostatní úpravy terénu. Zemina velmi vhodná, vč. nákupu materiálu a hutnění po vrstvách tl. 300 mm.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</si>
  <si>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</si>
  <si>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1,7*(6+6,6+6,1+2)+8,5*4,8+5,8*3,7+4,6*4,6*0,5*4,6+1,3*1,3*0,5*10,1+0,5*1,5*1,5*2*8+0,96*(5,2+11,8)+6*0,5*(1+4)*1,5+3,5*0,5*(1+4)*1,5</t>
  </si>
  <si>
    <t>18110.1</t>
  </si>
  <si>
    <t>ÚPRAVA PLÁNĚ SE ZHUTNĚNÍM V HORNINĚ TŘ. I-IV</t>
  </si>
  <si>
    <t>-1403883355</t>
  </si>
  <si>
    <t>ÚPRAVA PLÁNĚ SE ZHUTNĚNÍM V HORNINĚ TŘ. I</t>
  </si>
  <si>
    <t>Poznámka k souboru cen:_x000d_
položka zahrnuje úpravu pláně včetně vyrovnání výškových rozdílů. Míru zhutnění určuje projekt.</t>
  </si>
  <si>
    <t>39,8+58,5</t>
  </si>
  <si>
    <t>18223</t>
  </si>
  <si>
    <t>ROZPROSTŘENÍ ORNICE VE SVAHU V TL DO 0,20M</t>
  </si>
  <si>
    <t>-2133578933</t>
  </si>
  <si>
    <t>Poznámka k souboru cen:_x000d_
položka zahrnuje: nutné přemístění ornice z dočasných skládek vzdálených do 50m rozprostření ornice v předepsané tloušťce ve svahu přes 1:5</t>
  </si>
  <si>
    <t>1,3*(4,8+1,5+16,3+1,1+14,5+7,7+1,5)</t>
  </si>
  <si>
    <t>18242</t>
  </si>
  <si>
    <t>ZALOŽENÍ TRÁVNÍKU HYDROOSEVEM NA ORNICI</t>
  </si>
  <si>
    <t>1799035110</t>
  </si>
  <si>
    <t>ZALOŽENÍ TRÁVNÍKU HYDROOSEVEM NA ORNICI
Založení trávníku na upraveném terénu a obnova na stávajících částech dotčených stavbou.</t>
  </si>
  <si>
    <t>Poznámka k souboru cen:_x000d_
Zahrnuje dodání předepsané travní směsi, hydroosev na ornici, zalévání, první pokosení, to vše bez ohledu na sklon terénu</t>
  </si>
  <si>
    <t>Zakládání</t>
  </si>
  <si>
    <t>21263</t>
  </si>
  <si>
    <t>TRATIVODY KOMPLET Z TRUB Z PLAST HMOT DN DO 150MM</t>
  </si>
  <si>
    <t>514452540</t>
  </si>
  <si>
    <t>TRATIVODY KOMPLET Z TRUB Z PLAST HMOT DN DO 150MM
Příčné drenáže včetně vyústění.</t>
  </si>
  <si>
    <t>Poznámka k souboru cen:_x000d_
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</si>
  <si>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2*8,6</t>
  </si>
  <si>
    <t>12</t>
  </si>
  <si>
    <t>227841</t>
  </si>
  <si>
    <t>MIKROPILOTY KOMPLET D DO 200MM NA POVRCHU</t>
  </si>
  <si>
    <t>182422126</t>
  </si>
  <si>
    <t>Poznámka k souboru cen:_x000d_
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</si>
  <si>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2*2*5*5</t>
  </si>
  <si>
    <t>13</t>
  </si>
  <si>
    <t>26194</t>
  </si>
  <si>
    <t>VRTY PRO KOTV, INJEKT, MIKROPIL NA POVR TŘ V A VI D DO 200MM</t>
  </si>
  <si>
    <t>-849198249</t>
  </si>
  <si>
    <t>Poznámka k souboru cen:_x000d_
položka zahrnuje: přemístění, montáž a demontáž vrtných souprav svislou dopravu zeminy z vrtu vodorovnou dopravu zeminy bez uložení na skládku případně nutné pažení dočasné (včetně odpažení) i trvalé</t>
  </si>
  <si>
    <t>2*2*5*4,8</t>
  </si>
  <si>
    <t>14</t>
  </si>
  <si>
    <t>264915</t>
  </si>
  <si>
    <t>VRTY PRO PILOTY TŘ. V-VI D DO 300MM</t>
  </si>
  <si>
    <t>-1651390925</t>
  </si>
  <si>
    <t>VRTY PRO PILOTY TŘ. V-VI D DO 300MM
Pažení výkopu - vrty na zápory</t>
  </si>
  <si>
    <t>Poznámka k souboru cen:_x000d_
položka zahrnuje: - zřízení vrtu, svislou a vodorovnou dopravu zeminy bez uložení na skládku, vrtací práce zapaž. i nepaž. vrtu - čerpání vody z vrtu, vyčištění vrtu - zabezpečení vrtacích prací - dopravu, nájem, provoz a přemístění, montáž a demontáž vrtacích zařízení a dalších mechanismů - lešení a podpěrné konstrukce pro práci a manipulaci s vrtacím zařízení a dalších mechanismů - vrtací plošiny vč. zemních prací, zpevnění, odvodnění a pod. - v případě zapažení dočasnými pažnicemi jejich opotřebení - v případě zapažení suspenzí veškeré hospodaření s ní - nezahrnuje zapažení trvalými pažnicemi - nezahrnuje uložení zeminy na skládku a poplatek za skládku nevykazuje se hluché vrtání</t>
  </si>
  <si>
    <t>6*3</t>
  </si>
  <si>
    <t>27152</t>
  </si>
  <si>
    <t>POLŠTÁŘE POD ZÁKLADY Z KAMENIVA DRCENÉHO</t>
  </si>
  <si>
    <t>-31794583</t>
  </si>
  <si>
    <t>POLŠTÁŘE POD ZÁKLADY Z KAMENIVA DRCENÉHO
Hutněný polštář ze štěrkodrti tl. 200 mm pod gabionovou zdí (případné nahrazení navážky)</t>
  </si>
  <si>
    <t>Poznámka k souboru cen:_x000d_
položka zahrnuje dodávku předepsaného kameniva, mimostaveništní a vnitrostaveništní dopravu a jeho uložení není-li v zadávací dokumentaci uvedeno jinak, jedná se o nakupovaný materiál</t>
  </si>
  <si>
    <t>3*7*0,2</t>
  </si>
  <si>
    <t>Svislé a kompletní konstrukce</t>
  </si>
  <si>
    <t>16</t>
  </si>
  <si>
    <t>31717</t>
  </si>
  <si>
    <t>KOVOVÉ KONSTRUKCE PRO KOTVENÍ ŘÍMSY</t>
  </si>
  <si>
    <t>KG</t>
  </si>
  <si>
    <t>-1759238250</t>
  </si>
  <si>
    <t>KOVOVÉ KONSTRUKCE PRO KOTVENÍ ŘÍMSY
Kotvy římsy á 0,4m, na prac. spáře ochrana výztuže pozink. resp. epoxy nátěr</t>
  </si>
  <si>
    <t xml:space="preserve">Poznámka k souboru cen:_x000d_
Položka zahrnuje dodávku (výrobu) kotevního prvku předepsaného tvaru a jeho osazení do předepsané polohy včetně nezbytných prací (vrty, zálivky apod.) </t>
  </si>
  <si>
    <t>5*(46+37)</t>
  </si>
  <si>
    <t>17</t>
  </si>
  <si>
    <t>317325</t>
  </si>
  <si>
    <t>ŘÍMSY ZE ŽELEZOBETONU DO C30/37</t>
  </si>
  <si>
    <t>1485249354</t>
  </si>
  <si>
    <t>Poznámka k souboru cen:_x000d_
položka zahrnuje: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</si>
  <si>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0,5*17,8+0,3*14,8</t>
  </si>
  <si>
    <t>18</t>
  </si>
  <si>
    <t>317365</t>
  </si>
  <si>
    <t>VÝZTUŽ ŘÍMS Z OCELI 10505, B500B</t>
  </si>
  <si>
    <t>T</t>
  </si>
  <si>
    <t>1672650030</t>
  </si>
  <si>
    <t>VÝZTUŽ ŘÍMS Z OCELI 10505, B500B
Předpoklad 125 kg/m3</t>
  </si>
  <si>
    <t>Poznámka k souboru cen:_x000d_
položka zahrnuje: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 - povrchovou antikorozní úpravu výztuže, - separaci výztuže, - osazení měřících zařízení a úpravy pro ně, - osazení měřících skříní nebo míst pro měření bludných proudů.</t>
  </si>
  <si>
    <t>13,340*0,125</t>
  </si>
  <si>
    <t>19</t>
  </si>
  <si>
    <t>327115</t>
  </si>
  <si>
    <t>ZDI OPĚR, ZÁRUB, NÁBŘEŽ Z DÍLCŮ BETON DO C30/37</t>
  </si>
  <si>
    <t>1383456351</t>
  </si>
  <si>
    <t>ZDI OPĚR, ZÁRUB, NÁBŘEŽ Z DÍLCŮ BETON DO C30/37
Betonové palisády včetně betonového lože z C30/37-XF3</t>
  </si>
  <si>
    <t xml:space="preserve">Poznámka k souboru cen:_x000d_
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 </t>
  </si>
  <si>
    <t>0,12*1,2*(4,4+3,8)+0,5*0,6*(4,4+3,8)</t>
  </si>
  <si>
    <t>20</t>
  </si>
  <si>
    <t>327212</t>
  </si>
  <si>
    <t>ZDI OPĚRNÉ, ZÁRUBNÍ, NÁBŘEŽNÍ Z LOMOVÉHO KAMENE NA MC</t>
  </si>
  <si>
    <t>1349377798</t>
  </si>
  <si>
    <t>ZDI OPĚRNÉ, ZÁRUBNÍ, NÁBŘEŽNÍ Z LOMOVÉHO KAMENE NA MC
Opěrná kamenná zeď výšky 1,5 m nad terénem na vtoku</t>
  </si>
  <si>
    <t>Poznámka k souboru cen:_x000d_
položka zahrnuje dodávku a osazení lomového kamene, jeho výběr a případnou úpravu, dodávku předepsané malty, spárování.</t>
  </si>
  <si>
    <t>1,7*5,5</t>
  </si>
  <si>
    <t>3272A1.1</t>
  </si>
  <si>
    <t>ZDI OPĚR, ZÁRUB, NÁBŘEŽ Z GABIONŮ VČETNĚ KOVOVÉ KONSTRUKCE</t>
  </si>
  <si>
    <t>-1839528480</t>
  </si>
  <si>
    <t>ZDI OPĚR, ZÁRUB, NÁBŘEŽ Z GABIONŮ RUČNĚ ROVNANÝCH, DRÁT O2,2MM, POVRCHOVÁ ÚPRAVA Zn + Al</t>
  </si>
  <si>
    <t xml:space="preserve">Poznámka k souboru cen:_x000d_
- položka zahrnuje dodávku a osazení drátěných košů s výplní lomovým kamenem. - gabionové matrace se vykazují v pol.č.2722**. </t>
  </si>
  <si>
    <t>4*(6,5+4)</t>
  </si>
  <si>
    <t>Vodorovné konstrukce</t>
  </si>
  <si>
    <t>22</t>
  </si>
  <si>
    <t>421325.1</t>
  </si>
  <si>
    <t>MOSTNÍ NOSNÉ DESKOVÉ KONSTRUKCE ZE ŽELEZOBETONU C30/37</t>
  </si>
  <si>
    <t>-640518855</t>
  </si>
  <si>
    <t>MOSTNÍ NOSNÉ DESKOVÉ KONSTRUKCE ZE ŽELEZOBETONU C30/37
NK mostu včetně křídel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</si>
  <si>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</si>
  <si>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4,4*7+(0,14+0,17)*7,15+(3,7+3,9)*8,35+0,6*(13,5+11,7)+0,55*(11,1+8,3)</t>
  </si>
  <si>
    <t>23</t>
  </si>
  <si>
    <t>421365.1</t>
  </si>
  <si>
    <t>VÝZTUŽ MOSTNÍ NOSNÉ DESKOVÉ KONSTR Z OCELI 10505</t>
  </si>
  <si>
    <t>-929664774</t>
  </si>
  <si>
    <t>VÝZTUŽ MOSTNÍ DESKOVÉ KONSTRUKCE Z OCELI 10505, B500B
Předpoklad 200 kg/m3</t>
  </si>
  <si>
    <t>Poznámka k souboru cen:_x000d_
Položka zahrnuje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74. - povrchovou antikorozní úpravu výztuže, - separaci výztuže, - osazení měřících zařízení a úpravy pro ně, - osazení měřících skříní nebo míst pro měření bludných proudů.</t>
  </si>
  <si>
    <t>122,267*0,2</t>
  </si>
  <si>
    <t>24</t>
  </si>
  <si>
    <t>451312</t>
  </si>
  <si>
    <t>PODKLADNÍ A VÝPLŇOVÉ VRSTVY Z PROSTÉHO BETONU C12/15</t>
  </si>
  <si>
    <t>523873906</t>
  </si>
  <si>
    <t>PODKLADNÍ A VÝPLŇOVÉ VRSTVY Z PROSTÉHO BETONU C12/15
Podkladní beton C12/15</t>
  </si>
  <si>
    <t>0,1*(1,9*9,3+2,9+9,6)+7,2*(3,5+4,4)+0,5*2*2*0,5*2+1,2*1,2*0,2*3+0,6*0,4*3</t>
  </si>
  <si>
    <t>25</t>
  </si>
  <si>
    <t>45860</t>
  </si>
  <si>
    <t>VÝPLŇ ZA OPĚRAMI A ZDMI Z MEZEROVITÉHO BETONU</t>
  </si>
  <si>
    <t>-243894679</t>
  </si>
  <si>
    <t>VÝPLŇ ZA OPĚRAMI A ZDMI Z MEZEROVITÉHO BETONU
Mezerovitý beton MCB D=98% v přechodových oblastech, drenážní beton kolem příčných drenáží</t>
  </si>
  <si>
    <t>Poznámka k souboru cen:_x000d_
položka zahrnuje: - dodávku mezerovitého betonu předepsané kvality a zásyp se zhutněním včetně mimostaveništní a vnitrostaveništní dopravy</t>
  </si>
  <si>
    <t>(7,9+9,3)*7,2+6,5*5+4*2,5-6,7*3*0,333333-1,4*1,4*0,333333</t>
  </si>
  <si>
    <t>26</t>
  </si>
  <si>
    <t>46251</t>
  </si>
  <si>
    <t>ZÁHOZ Z LOMOVÉHO KAMENE</t>
  </si>
  <si>
    <t>463232560</t>
  </si>
  <si>
    <t>ZÁHOZ Z LOMOVÉHO KAMENE
Zához prahů ve dně vodoteče, ochranná zóna z balvanů hmotnosti více než 200 kg na konci dlažby</t>
  </si>
  <si>
    <t>Poznámka k souboru cen:_x000d_
položka zahrnuje: - dodávku a zához lomového kamene předepsané frakce včetně mimostaveništní a vnitrostaveništní dopravy není-li v zadávací dokumentaci uvedeno jinak, jedná se o nakupovaný materiál</t>
  </si>
  <si>
    <t>(0,5*0,8*0,8+0,8*0,5)*9,5</t>
  </si>
  <si>
    <t>27</t>
  </si>
  <si>
    <t>465512</t>
  </si>
  <si>
    <t>DLAŽBY Z LOMOVÉHO KAMENE NA MC</t>
  </si>
  <si>
    <t>1698965197</t>
  </si>
  <si>
    <t>Poznámka k souboru cen:_x000d_
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</si>
  <si>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"Dlažba z regulačního kamene tl. 250 mm do bet. lože tl. 150, dno a svahy koryta vodoteče v profilu mostu a na vtoku a výtoku"</t>
  </si>
  <si>
    <t>0,4*(1,1*(33,5+43)+1,3*(4,9+4,3+5,5))</t>
  </si>
  <si>
    <t>"Dlažba z lom. kamene tl. 200 mm do bet. lože tl. 150, úprava svahu podél křídel"</t>
  </si>
  <si>
    <t>0,35*(1,3*(5,8+1,2+1,9+4,6))</t>
  </si>
  <si>
    <t>28</t>
  </si>
  <si>
    <t>467385</t>
  </si>
  <si>
    <t>STUPNĚ A PRAHY VOD KORYT ZE ŽELBET DO C30/37 VČET VÝZT</t>
  </si>
  <si>
    <t>1100809599</t>
  </si>
  <si>
    <t>STUPNĚ A PRAHY VOD KORYT ZE ŽELBET DO C30/37 VČET VÝZT
Práh ve dně koryta vodoteče na konci odláždění a obetonování kanalizačních trub ve dně korytě</t>
  </si>
  <si>
    <t>Poznámka k souboru cen:_x000d_
položka zahrnuje: - nutné zemní práce (hloubení rýh apod.)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povrchovou antikorozní úpravu výztuže, - separaci výztuže</t>
  </si>
  <si>
    <t>0,5*11,7+0,6*1*3,9+0,5*0,8*10</t>
  </si>
  <si>
    <t>29</t>
  </si>
  <si>
    <t>582612</t>
  </si>
  <si>
    <t>KRYTY Z BETON DLAŽDIC SE ZÁMKEM ŠEDÝCH TL 80MM DO LOŽE Z KAM</t>
  </si>
  <si>
    <t>764749916</t>
  </si>
  <si>
    <t>Poznámka k souboru cen:_x000d_
- dodání dlažebního materiálu v požadované kvalitě, dodání materiálu pro předepsané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</si>
  <si>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5,8+5,6</t>
  </si>
  <si>
    <t>30</t>
  </si>
  <si>
    <t>58920</t>
  </si>
  <si>
    <t>VÝPLŇ SPAR MODIFIKOVANÝM ASFALTEM</t>
  </si>
  <si>
    <t>-330114789</t>
  </si>
  <si>
    <t>VÝPLŇ SPAR MODIFIKOVANÝM ASFALTEM
Těsnící zálivka s předtěsněním podél chodníku a římsy mostu</t>
  </si>
  <si>
    <t>Poznámka k souboru cen:_x000d_
položka zahrnuje: - dodávku předepsaného materiálu - vyčištění a výplň spar tímto materiálem</t>
  </si>
  <si>
    <t>18+15</t>
  </si>
  <si>
    <t>Trubní vedení</t>
  </si>
  <si>
    <t>34</t>
  </si>
  <si>
    <t>87534</t>
  </si>
  <si>
    <t>POTRUBÍ DREN Z TRUB PLAST DN DO 200MM</t>
  </si>
  <si>
    <t>-1091778562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</si>
  <si>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</t>
  </si>
  <si>
    <t>3,5+4,5+4,7</t>
  </si>
  <si>
    <t>35</t>
  </si>
  <si>
    <t>87633</t>
  </si>
  <si>
    <t>CHRÁNIČKY Z TRUB PLASTOVÝCH DN DO 150MM</t>
  </si>
  <si>
    <t>1518972760</t>
  </si>
  <si>
    <t>CHRÁNIČKY Z TRUB PLASTOVÝCH DN DO 150MM
PE chráničky chránící přeložky plynovodu v přechodových oblastech mostu a v protupu gabionem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</si>
  <si>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včetně případně předepsaného utěsnění konců chrániček - položky platí pro práce prováděné v prostoru zapaženém i nezapaženém a i v kolektorech, chráničkách</t>
  </si>
  <si>
    <t>3*(18+2*2)</t>
  </si>
  <si>
    <t>38</t>
  </si>
  <si>
    <t>897624</t>
  </si>
  <si>
    <t>VPUSŤ ŠTĚRBINOVÝCH ŽLABŮ Z BETON DÍLCŮ SV. ŠÍŘKY DO 250MM</t>
  </si>
  <si>
    <t>846866473</t>
  </si>
  <si>
    <t>VPUSŤ ŠTĚRBINOVÝCH ŽLABŮ Z BETON DÍLCŮ SV. ŠÍŘKY DO 250MM
Vyústění štěrbinového žlabu pod vjezdem do ležatého svodu DN 200</t>
  </si>
  <si>
    <t>Poznámka k souboru cen:_x000d_
položka zahrnuje dodávku a osazení předepsaného dílce včetně mříže nezahrnuje předepsané podkladní konstrukce</t>
  </si>
  <si>
    <t>42</t>
  </si>
  <si>
    <t>899522</t>
  </si>
  <si>
    <t>OBETONOVÁNÍ POTRUBÍ Z PROSTÉHO BETONU DO C12/15</t>
  </si>
  <si>
    <t>1869490926</t>
  </si>
  <si>
    <t>OBETONOVÁNÍ POTRUBÍ Z PROSTÉHO BETONU DO C12/15
Sedlo a obetonování trubního propustku</t>
  </si>
  <si>
    <t>0,2*10,2</t>
  </si>
  <si>
    <t>44</t>
  </si>
  <si>
    <t>9111A1.1</t>
  </si>
  <si>
    <t>OCEL SILNIČ ZÁBRADLÍ ŽÁROVĚ STŘÍKANÉ KOVEM S NÁTĚREM</t>
  </si>
  <si>
    <t>-1171146139</t>
  </si>
  <si>
    <t>ZÁBRADLÍ SILNIČNÍ S VODOR MADLY - DODÁVKA A MONTÁŽ</t>
  </si>
  <si>
    <t>Poznámka k souboru cen:_x000d_
položka zahrnuje: - dodání zábradlí včetně předepsané povrchové úpravy - osazení sloupků zaberaněním nebo osazením do betonových bloků (včetně betonových bloků a nutných zemních prací) - případné bednění ( trubku) betonové patky v gabionové zdi</t>
  </si>
  <si>
    <t>4,2+3,7</t>
  </si>
  <si>
    <t>45</t>
  </si>
  <si>
    <t>9112A1.1</t>
  </si>
  <si>
    <t>OCEL MOSTNÍ ZÁBRADLÍ ŽÁR ZINK PONOREM S NÁTĚREM</t>
  </si>
  <si>
    <t>-1110074187</t>
  </si>
  <si>
    <t>ZÁBRADLÍ MOSTNÍ S VODOR MADLY - DODÁVKA A MONTÁŽ</t>
  </si>
  <si>
    <t>Poznámka k souboru cen:_x000d_
položka zahrnuje: dodání zábradlí včetně předepsané povrchové úpravy kotvení sloupků, t.j. kotevní desky, šrouby z nerez oceli, vrty a zálivku, pokud zadávací dokumentace nestanoví jinak případné nivelační hmoty pod kotevní desky</t>
  </si>
  <si>
    <t>46</t>
  </si>
  <si>
    <t>9113C1</t>
  </si>
  <si>
    <t>SVODIDLO OCEL SILNIČ JEDNOSTR, ÚROVEŇ ZADRŽ H2 - DODÁVKA A MONTÁŽ</t>
  </si>
  <si>
    <t>574275551</t>
  </si>
  <si>
    <t>Poznámka k souboru cen:_x000d_
položka zahrnuje: - kompletní dodávku všech dílů ocelového svodidla s předepsanou povrchovou úpravou včetně spojovacích prvků - montáž a osazení svodidla, osazení sloupků zaberaněním nebo osazením do betonových bloků (včetně betonových bloků a nutných zemních prací - ukončení zapuštěním do betonových bloků (včetně betonového bloku a nutných zemních prací) nebo koncovkou - přechod na jiný typ svodidla nebo přes mostní závěr - ochranu proti bludným proudům a vývody pro jejich měření nezahrnuje odrazky nebo retroreflexní fólie</t>
  </si>
  <si>
    <t>47</t>
  </si>
  <si>
    <t>9117C1.1</t>
  </si>
  <si>
    <t>OCELOVÉ ZÁBRADELNÍ SVODIDLO JEDNOSTRANNÉ VODOR MADLO SLOUPKY DO 2M POZINK S NÁTĚ</t>
  </si>
  <si>
    <t>1221319020</t>
  </si>
  <si>
    <t>SVOD OCEL ZÁBRADEL ÚROVEŇ ZADRŽ H2 - DODÁVKA A MONTÁŽ</t>
  </si>
  <si>
    <t>Poznámka k souboru cen:_x000d_
položka zahrnuje: - kompletní dodávku všech dílů ocelového svodidla s předepsanou povrchovou úpravou včetně spojovacích a diltačních prvků - montáž a osazení svodidla, kotvení, t.j. kotevní desky, šrouby z nerez oceli, vrty a zálivku, pokud zadávací dokumentace nestanoví jinak, případné nivelační hmoty pod kotevní desky - přechod na jiný typ svodidla nebo přes mostní závěr - ochranu proti bludným proudům a vývody pro jejich měření nezahrnuje odrazky nebo retroreflexní fólie</t>
  </si>
  <si>
    <t>22,9</t>
  </si>
  <si>
    <t>48</t>
  </si>
  <si>
    <t>911DC1</t>
  </si>
  <si>
    <t>SVODIDLO BETON, ÚROVEŇ ZADRŽ H2 VÝŠ 1,0M - DODÁVKA A MONTÁŽ</t>
  </si>
  <si>
    <t>-493265272</t>
  </si>
  <si>
    <t>Poznámka k souboru cen:_x000d_
položka zahrnuje: - kompletní dodávku všech dílů betonového svodidla včetně spojovacích prvků - osazení svodidla - přechod na jiný typ svodidla nebo přes mostní závěr nezahrnuje odrazky nebo retroreflexní fólie nezahrnuje podkladní vrstvu</t>
  </si>
  <si>
    <t>49</t>
  </si>
  <si>
    <t>91355</t>
  </si>
  <si>
    <t>EVIDENČNÍ ČÍSLO MOSTU</t>
  </si>
  <si>
    <t>835143563</t>
  </si>
  <si>
    <t>Poznámka k souboru cen:_x000d_
položka zahrnuje štítek s evidenčním číslem mostu, sloupek dopravní značky včetně osazení a nutných zemních prací a zabetonování</t>
  </si>
  <si>
    <t>50</t>
  </si>
  <si>
    <t>915211</t>
  </si>
  <si>
    <t>VODOROVNÉ DOPRAVNÍ ZNAČENÍ PLASTEM HLADKÉ - DODÁVKA A POKLÁDKA</t>
  </si>
  <si>
    <t>-620265211</t>
  </si>
  <si>
    <t>Poznámka k souboru cen:_x000d_
položka zahrnuje: - dodání a pokládku nátěrového materiálu (měří se pouze natíraná plocha) - předznačení a reflexní úpravu</t>
  </si>
  <si>
    <t>0,25*2*30</t>
  </si>
  <si>
    <t>51</t>
  </si>
  <si>
    <t>917211</t>
  </si>
  <si>
    <t>ZÁHONOVÉ OBRUBY Z BETONOVÝCH OBRUBNÍKŮ ŠÍŘ 50MM</t>
  </si>
  <si>
    <t>-1832134569</t>
  </si>
  <si>
    <t>ZÁHONOVÉ OBRUBY Z BETONOVÝCH OBRUBNÍKŮ ŠÍŘ 50MM
Obrubníky do betonového lože lemující odláždění lomovým kamenem</t>
  </si>
  <si>
    <t>Poznámka k souboru cen:_x000d_
Položka zahrnuje: dodání a pokládku betonových obrubníků o rozměrech předepsaných zadávací dokumentací betonové lože i boční betonovou opěrku.</t>
  </si>
  <si>
    <t>1,7+7,3+2,2+7,5+2</t>
  </si>
  <si>
    <t>52</t>
  </si>
  <si>
    <t>917224</t>
  </si>
  <si>
    <t>SILNIČNÍ A CHODNÍKOVÉ OBRUBY Z BETONOVÝCH OBRUBNÍKŮ ŠÍŘ 150MM</t>
  </si>
  <si>
    <t>-113616174</t>
  </si>
  <si>
    <t>SILNIČNÍ A CHODNÍKOVÉ OBRUBY Z BETONOVÝCH OBRUBNÍKŮ ŠÍŘ 150MM
Silniční obrubníky do betonového lože</t>
  </si>
  <si>
    <t>5+3,5</t>
  </si>
  <si>
    <t>53</t>
  </si>
  <si>
    <t>918146</t>
  </si>
  <si>
    <t>ČELA BETONOVÁ PROPUSTU Z TRUB DN DO 400MM</t>
  </si>
  <si>
    <t>608357812</t>
  </si>
  <si>
    <t>ČELA BETONOVÁ PROPUSTU Z TRUB DN DO 400MM
Vtokové čelo nového propustku pod vjezdem do domu a přilehlým terénem</t>
  </si>
  <si>
    <t>Poznámka k souboru cen:_x000d_
Položka zahrnuje kompletní čelo (základ, dřík, římsu) - dodání čerstvého betonu (betonové směsi) požadované kvality, jeho uložení do požadovaného tvaru při jakékoliv hustotě výztuže, konzistenci čerstvého betonu a způsobu hutnění, ošetření a ochranu betonu, - dodání a osazení výztuže, - případně dokumentací předepsaný kamenný obklad,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proudů. Nezahrnuje zábradlí.</t>
  </si>
  <si>
    <t>54</t>
  </si>
  <si>
    <t>918346</t>
  </si>
  <si>
    <t>PROPUSTY Z TRUB DN 400MM</t>
  </si>
  <si>
    <t>-1623737936</t>
  </si>
  <si>
    <t>Poznámka k souboru cen:_x000d_
Položka zahrnuje: - dodání a položení potrubí z trub z dokumentací předepsaného materiálu a předepsaného průměru - případné úpravy trub (zkrácení, šikmé seříznutí) Nezahrnuje podkladní vrstvy a obetonování.</t>
  </si>
  <si>
    <t>55</t>
  </si>
  <si>
    <t>918546</t>
  </si>
  <si>
    <t>ČELA KAMENNÁ PROPUSTU Z TRUB DN DO 400MM</t>
  </si>
  <si>
    <t>-1457528688</t>
  </si>
  <si>
    <t>ČELA KAMENNÁ PROPUSTU Z TRUB DN DO 400MM
Výtokové čelo nového propustku pod vjezdem do domu a přilehlým terénem</t>
  </si>
  <si>
    <t>Poznámka k souboru cen:_x000d_
Položka zahrnuje: zdivo z lomového kamen na MC ve tvaru, předepsaným zadávací dokumentací vyspárování zdiva MC římsu ze železobetonu včetně výztuže, pokud je předepsaná zadávací dokumentací Nezahrnuje zábradlí</t>
  </si>
  <si>
    <t>56</t>
  </si>
  <si>
    <t>91913</t>
  </si>
  <si>
    <t>ŘEZÁNÍ BETONOVÝCH KONSTRUKCÍ</t>
  </si>
  <si>
    <t>-136910392</t>
  </si>
  <si>
    <t>ŘEZÁNÍ BETONOVÝCH KONSTRUKCÍ
Odříznutí bourané části stávající opěrné zdi podél vozovky vpravo za mostem</t>
  </si>
  <si>
    <t>Poznámka k souboru cen:_x000d_
položka zahrnuje řezání betonových konstrukcí bez ohledu na tloušťku, včetně spotřeby vody</t>
  </si>
  <si>
    <t>57</t>
  </si>
  <si>
    <t>93162</t>
  </si>
  <si>
    <t>MOSTNÍ ZÁVĚRY ELASTICKÉ PRŮŘEZU DO 0,020M2</t>
  </si>
  <si>
    <t>-730910618</t>
  </si>
  <si>
    <t>MOSTNÍ ZÁVĚRY ELASTICKÉ PRŮŘEZU DO 0,020M2
Dilatační úprava ve vozovce nad opěrami Řezaná spára tl. 25 mm ve vozovce nad opěrami se speciální zálivkou typu EMZ</t>
  </si>
  <si>
    <t>Poznámka k souboru cen:_x000d_
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</si>
  <si>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2*7,8</t>
  </si>
  <si>
    <t>58</t>
  </si>
  <si>
    <t>935111</t>
  </si>
  <si>
    <t>ŠTĚRBINOVÉ ŽLABY Z BETONOVÝCH DÍLCŮ ŠÍŘ DO 400MM VÝŠ DO 500MM BEZ OBRUBY</t>
  </si>
  <si>
    <t>1384603140</t>
  </si>
  <si>
    <t>Poznámka k souboru cen:_x000d_
položka zahrnuje: - veškerý materiál, výrobky a polotovary, včetně mimostaveništní a vnitrostaveništní dopravy (rovněž přesuny), včetně naložení a složení,případně s uložením. - veškeré práce nutné pro zřízení těchto konstrukcí, včetně zemních prací, lože, ukončení, patek, spárování, úpravy vtoku a výtoku. Měří se v [m] délky osy žlabu bez čistících kusů a odtokových vpustí.</t>
  </si>
  <si>
    <t>59</t>
  </si>
  <si>
    <t>935212</t>
  </si>
  <si>
    <t>PŘÍKOPOVÉ ŽLABY Z BETON TVÁRNIC ŠÍŘ DO 600MM DO BETONU TL 100MM</t>
  </si>
  <si>
    <t>-1343771984</t>
  </si>
  <si>
    <t>Poznámka k souboru cen:_x000d_
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- měří se v metrech běžných délky osy žlabu</t>
  </si>
  <si>
    <t>6+8,5</t>
  </si>
  <si>
    <t>60</t>
  </si>
  <si>
    <t>936533</t>
  </si>
  <si>
    <t>MOSTNÍ ODVODŇOVACÍ SOUPRAVA 500/500</t>
  </si>
  <si>
    <t>1725128666</t>
  </si>
  <si>
    <t>MOSTNÍ ODVODŇOVACÍ SOUPRAVA 500/500
Obrubníková vpusť - odňovač povrchu komunikace</t>
  </si>
  <si>
    <t>Poznámka k souboru cen:_x000d_
položka zahrnuje: - výrobní dokumentaci (včetně technologického předpisu) - dodání kompletní odvodňovací soupravy, včetně všech montážních a přepravních úprav a zařízení - dodání spojovacího, kotevního a těsnícího materiálu - úprava a příprava úložného prostoru, včetně kotevních prvků, jejich očištění a ošetření - zřízení kompletní odvodňovací soupravy, dle příslušného technologického předpisu, včetně všech výškových a směrových úprav - zřízení odvodňovací soupravy po etapách, včetně pracovních spar a spojů - prodloužení odpadní trouby pod spodní líc nosné konstr. nebo zaústěním odvodňovače do dalšího odvodňovacího zařízení - úprava odvod. soupravy na styku s ostatními konstrukcemi a zařízeními (u obrubníku, podél vozovek, napojení izolací a pod.) - ochrana odvodňovací soupravy do doby provedení definitivního stavu, veškeré provizorní úpravy a opatření - konečné úpravy odvodňovací soupravy jako povrchové povlaky, zálivky, které nejsou součástí jiných konstr., vyčištění, tmelení, těsnění, výplň spar a pod. - úprava, očištění a ošetření prostoru kolem odvodňovací soupravy - opatření odvodňovače znakem výrobce a typovým číslem - provedení odborné prohlídky, je-li požadována</t>
  </si>
  <si>
    <t>61</t>
  </si>
  <si>
    <t>936541</t>
  </si>
  <si>
    <t>MOSTNÍ ODVODŇOVACÍ TRUBKA (POVRCHŮ IZOLACE) Z NEREZ OCELI</t>
  </si>
  <si>
    <t>-1805335620</t>
  </si>
  <si>
    <t>Poznámka k souboru cen:_x000d_
položka zahrnuje: - výrobní dokumentaci (včetně technologického předpisu) - dodání kompletní odvodňovací soupravy z předepsaného materiálu, včetně všech montážních a přepravních úprav a zařízení - dodání spojovacího, kotevního a těsnícího materiálu - úprava a příprava úložného prostoru, včetně kotevních prvků, jejich očištění a ošetření - zřízení kompletní odvodňovací soupravy, dle příslušného technologického předpisu, včetně všech výškových a směrových úprav - zřízení odvodňovací soupravy po etapách, včetně pracovních spar a spojů - prodloužení odpadní trouby pod spodní líc nosné konstr. nebo zaústěním odvodňovače do dalšího odvodňovacího zařízení - úprava odvod. soupravy na styku s ostatními konstrukcemi a zařízeními (u obrubníku, podél vozovek, napojení izolací a pod.) - ochrana odvodňovací soupravy do doby provedení definitivního stavu, veškeré provizorní úpravy a opatření - konečné úpravy odvodňovací soupravy jako povrchové povlaky, zálivky, které nejsou součástí jiných konstr., vyčištění, tmelení, těsnění, výplň spar a pod. - úprava, očištění a ošetření prostoru kolem odvodňovací soupravy - opatření odvodňovače znakem výrobce a typovým číslem - provedení odborné prohlídky, je-li požadována</t>
  </si>
  <si>
    <t>62</t>
  </si>
  <si>
    <t>94817</t>
  </si>
  <si>
    <t>DOČASNÉ KONSTRUKCE Z OCEL NOSNÍKŮ VČET ODSTRAN</t>
  </si>
  <si>
    <t>46097324</t>
  </si>
  <si>
    <t>DOČASNÉ KONSTRUKCE Z OCEL NOSNÍKŮ VČET ODSTRAN
Pažení výkopu - zápory</t>
  </si>
  <si>
    <t>Poznámka k souboru cen:_x000d_
Položka zahrnuje dovoz, montáž, údržbu, opotřebení (nájemné), demontáž, konzervaci, odvoz.</t>
  </si>
  <si>
    <t>6*7*50/1000</t>
  </si>
  <si>
    <t>63</t>
  </si>
  <si>
    <t>94818</t>
  </si>
  <si>
    <t>DOČASNÉ KONSTRUKCE DŘEVĚNÉ VČET ODSTRAN</t>
  </si>
  <si>
    <t>-1634522195</t>
  </si>
  <si>
    <t>DOČASNÉ KONSTRUKCE DŘEVĚNÉ VČET ODSTRAN
Pažení výkopu - dřevěné pažiny</t>
  </si>
  <si>
    <t>6*3*0,05</t>
  </si>
  <si>
    <t>64</t>
  </si>
  <si>
    <t>966138</t>
  </si>
  <si>
    <t>BOURÁNÍ KONSTRUKCÍ Z KAMENE NA MC S ODVOZEM DO 20KM</t>
  </si>
  <si>
    <t>1364964398</t>
  </si>
  <si>
    <t>BOURÁNÍ KONSTRUKCÍ Z KAMENE NA MC S ODVOZEM DO 20KM
Bourání stávající nosné konstrukce a dílčích částí odláždění dna, včetně odvozu a uložení na skládku KSÚS, nebo jinou určenou skládku</t>
  </si>
  <si>
    <t>Poznámka k souboru cen:_x000d_
položka zahrnuje: - rozbourání konstrukce bez ohledu na použitou technologii - veškeré pomocné konstrukce (lešení a pod.)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</si>
  <si>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7*13+2*0,4*0,35*10+2*(1,3+0,1)*0,5*2*5+0,5*(4+1,7)*(3+6+3+2)+20*0,4</t>
  </si>
  <si>
    <t>65</t>
  </si>
  <si>
    <t>966158</t>
  </si>
  <si>
    <t>BOURÁNÍ KONSTRUKCÍ Z PROST BETONU S ODVOZEM DO 20KM</t>
  </si>
  <si>
    <t>688046493</t>
  </si>
  <si>
    <t>BOURÁNÍ KONSTRUKCÍ Z PROST BETONU S ODVOZEM DO 20KM
Vybourání části opěrné zdi podél komunikace vpravo za mostem, žlabovek vlevo před mostem, obetonávky kanalizace, trubního propustku a betonových sloupků pod chráničkou plynu, zpevnění dna včetně odvozu a uložení na skládku</t>
  </si>
  <si>
    <t>4*5+(0,6*0,9-0,11)*3,2+0,1*6+(0,5-0,11)*10,5+(0,5-0,11)*9,2+1,3*0,8*11+2*0,35*3+0,15*(2+3,8)*9</t>
  </si>
  <si>
    <t>66</t>
  </si>
  <si>
    <t>966168</t>
  </si>
  <si>
    <t>BOURÁNÍ KONSTRUKCÍ ZE ŽELEZOBETONU S ODVOZEM DO 20KM</t>
  </si>
  <si>
    <t>-255994437</t>
  </si>
  <si>
    <t>BOURÁNÍ KONSTRUKCÍ ZE ŽELEZOBETONU S ODVOZEM DO 20KM
Odbourání ŽB říms, ŽB trouby a šachty, bourání žb zídek - čel trubního propustku, včetně odvozu a uložení na skládku</t>
  </si>
  <si>
    <t>2*0,15*10+(0,115-0,07)*(11,8+3,5+9,2)+0,25*(1,9+1,4+0,7)+2*3*0,16+0,5*2*1,6*7,9</t>
  </si>
  <si>
    <t>67</t>
  </si>
  <si>
    <t>967188.1</t>
  </si>
  <si>
    <t>ODSTRANĚNÍ KOVOVÉHO ZÁBRADLÍ</t>
  </si>
  <si>
    <t>1191817685</t>
  </si>
  <si>
    <t>ODSTRANĚNÍ KOVOVÉHO ZÁBRADLÍ
Včetně odvozu a uložení na skládku KSÚS, nebo jinou určenou skládku a případného poplatku za skládk</t>
  </si>
  <si>
    <t>Poznámka k souboru cen:_x000d_
položka zahrnuje: - veškerou manipulaci s vybouranou sutí a hmotami včetně uložení na skládku, 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</si>
  <si>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9,3+9,2</t>
  </si>
  <si>
    <t>68</t>
  </si>
  <si>
    <t>967188.2</t>
  </si>
  <si>
    <t>ODSTRANĚNÍ SILNIČNÍHO SVODIDLA OCELOVÉHO</t>
  </si>
  <si>
    <t>-595924014</t>
  </si>
  <si>
    <t>25,2+8,3+8,5</t>
  </si>
  <si>
    <t>70</t>
  </si>
  <si>
    <t>97817</t>
  </si>
  <si>
    <t>ODSTRANĚNÍ MOSTNÍ IZOLACE</t>
  </si>
  <si>
    <t>741903917</t>
  </si>
  <si>
    <t>ODSTRANĚNÍ MOSTNÍ IZOLACE
Odstranění případné stávající izolace včetně odvozu a uložení na skládku a poplatku za skládku</t>
  </si>
  <si>
    <t>Poznámka k souboru cen:_x000d_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položka zahrnuje veškeré další práce plynoucí z technologického předpisu a z platných předpisů</t>
  </si>
  <si>
    <t>7,2*(3,5*2+3,3+2)</t>
  </si>
  <si>
    <t>71</t>
  </si>
  <si>
    <t>99001.1</t>
  </si>
  <si>
    <t>LETOPOČET VÝSTAVBY</t>
  </si>
  <si>
    <t>2040016662</t>
  </si>
  <si>
    <t>LETOPOČET VÝSTAVBY
Vyznačení letopočtu výstavby vlysem do betonu</t>
  </si>
  <si>
    <t>PSV</t>
  </si>
  <si>
    <t>Práce a dodávky PSV</t>
  </si>
  <si>
    <t>711</t>
  </si>
  <si>
    <t>Izolace proti vodě, vlhkosti a plynům</t>
  </si>
  <si>
    <t>72</t>
  </si>
  <si>
    <t>711111</t>
  </si>
  <si>
    <t>IZOLACE BĚŽNÝCH KONSTRUKCÍ PROTI ZEMNÍ VLHKOSTI ASFALTOVÝMI NÁTĚRY</t>
  </si>
  <si>
    <t>-2093775739</t>
  </si>
  <si>
    <t xml:space="preserve">IZOLACE BĚŽNÝCH KONSTRUKCÍ PROTI ZEMNÍ VLHKOSTI ASFALTOVÝMI NÁTĚRY
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</si>
  <si>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geotextilii</t>
  </si>
  <si>
    <t>0,65*(2*4,5+4+2)+11,7+11,4+10,7+7,5</t>
  </si>
  <si>
    <t>73</t>
  </si>
  <si>
    <t>711216</t>
  </si>
  <si>
    <t>IZOLACE ZVLÁŠT KONSTR PROTI ZEM VLHK Z MĚKČ PVC</t>
  </si>
  <si>
    <t>-223227401</t>
  </si>
  <si>
    <t>IZOLACE ZVLÁŠT KONSTR PROTI ZEM VLHK Z MĚKČ PVC
Plošná drenáž za ruby opěr</t>
  </si>
  <si>
    <t>2*2,5*7,2</t>
  </si>
  <si>
    <t>74</t>
  </si>
  <si>
    <t>711412</t>
  </si>
  <si>
    <t>IZOLACE MOSTOVEK CELOPLOŠNÁ ASFALTOVÝMI PÁSY</t>
  </si>
  <si>
    <t>287620617</t>
  </si>
  <si>
    <t>IZOLACE MOSTOVEK CELOPLOŠNÁ ASFALTOVÝMI PÁSY
Včetně adhezně-penetračního nátěru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</si>
  <si>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litý asfalt, asfaltový beton v této položce se vykáže i izolace rámových konstrukcí (mosty, propusty, kolektory)</t>
  </si>
  <si>
    <t>8,6*(6,2+1,8+0,82)+(5,9+6,1)*(6,2+1,2+0,3)</t>
  </si>
  <si>
    <t>75</t>
  </si>
  <si>
    <t>711432</t>
  </si>
  <si>
    <t>IZOLACE MOSTOVEK POD ŘÍMSOU ASFALTOVÝMI PÁSY</t>
  </si>
  <si>
    <t>2023575292</t>
  </si>
  <si>
    <t>IZOLACE MOSTOVEK POD ŘÍMSOU ASFALTOVÝMI PÁSY
Ochrana izolace pod římsami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</si>
  <si>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lepenku s hliníkovou vložkou, litý asfalt, asfaltový beton</t>
  </si>
  <si>
    <t>8,8*(1,6+0,7)+0,65*(2*4,5+4+2)</t>
  </si>
  <si>
    <t>76</t>
  </si>
  <si>
    <t>711519</t>
  </si>
  <si>
    <t>OCHRANA IZOLACE PODZEMNÍCH OBJEKTŮ TEXTILIÍ</t>
  </si>
  <si>
    <t>2020939040</t>
  </si>
  <si>
    <t>OCHRANA IZOLACE PODZEMNÍCH OBJEKTŮ TEXTILIÍ
Plošná geokompozitní měkká ochrana hydroizolace 1000 g/m2 (příp. 2x500 g/m2)</t>
  </si>
  <si>
    <t>Poznámka k souboru cen:_x000d_
položka zahrnuje: - dodání předepsaného ochranného materiálu - zřízení ochrany izolace</t>
  </si>
  <si>
    <t>(2*3,7*7,2+8,7+9,4+5+10,4)*2</t>
  </si>
  <si>
    <t>723</t>
  </si>
  <si>
    <t>Zdravotechnika - vnitřní plynovod</t>
  </si>
  <si>
    <t>783</t>
  </si>
  <si>
    <t>Dokončovací práce - nátěry</t>
  </si>
  <si>
    <t>79</t>
  </si>
  <si>
    <t>78383</t>
  </si>
  <si>
    <t>NÁTĚRY BETON KONSTR TYP S4 (OS-C)</t>
  </si>
  <si>
    <t>-1698270792</t>
  </si>
  <si>
    <t>NÁTĚRY BETON KONSTR TYP S4 (OS-C)
Hydrofobizační nátěr říms a povrchu NK</t>
  </si>
  <si>
    <t>Poznámka k souboru cen:_x000d_
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</si>
  <si>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2,8*17,8+1,9*14,8+8,5*7,2+2,8*2*8,4+3,8+6,9+8,1+7,2</t>
  </si>
  <si>
    <t>80</t>
  </si>
  <si>
    <t>014102</t>
  </si>
  <si>
    <t>POPLATKY ZA SKLÁDKU</t>
  </si>
  <si>
    <t>-1976902667</t>
  </si>
  <si>
    <t>Poznámka k souboru cen:_x000d_
zahrnuje veškeré poplatky provozovateli skládky související s uložením odpadu na skládce.</t>
  </si>
  <si>
    <t>"pol. 966138 - bourání kcí z kamene"155,7*2,5</t>
  </si>
  <si>
    <t>"pol. 966158 - bourání kcí z betonu"51,029*2,3</t>
  </si>
  <si>
    <t>"pol. 131718 - hloubení jam" 586,719*1,8</t>
  </si>
  <si>
    <t>81</t>
  </si>
  <si>
    <t>1960275720</t>
  </si>
  <si>
    <t>"pol. 966158 - bourání kcí ze ŽB"18,703*2,5</t>
  </si>
  <si>
    <t>SO 501.1 - Přeložka plynovodu - provizorní</t>
  </si>
  <si>
    <t>11313</t>
  </si>
  <si>
    <t>ODSTRANĚNÍ KRYTU ZPEVNĚNÝCH PLOCH S ASFALTOVÝM POJIVEM</t>
  </si>
  <si>
    <t>-974296937</t>
  </si>
  <si>
    <t>ODSTRANĚNÍ KRYTU ZPEVNĚNÝCH PLOCH S ASFALTOVÝM POJIVEM
včetně poplatku za uložení na skládku</t>
  </si>
  <si>
    <t>12573</t>
  </si>
  <si>
    <t>VYKOPÁVKY ZE ZEMNÍKŮ A SKLÁDEK TŘ. I</t>
  </si>
  <si>
    <t>715379834</t>
  </si>
  <si>
    <t xml:space="preserve"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ruční vykopávky, odstranění kořenů a napadávek - pažení, vzepření a rozepření vč. přepažování (vyjma štětových stěn) - úpravu, ochranu a očištění dna, základové spáry, stěn a svahů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práce spojené s otvírkou zemníku </t>
  </si>
  <si>
    <t>13173</t>
  </si>
  <si>
    <t>HLOUBENÍ JAM ZAPAŽ I NEPAŽ TŘ. I</t>
  </si>
  <si>
    <t>-1014974539</t>
  </si>
  <si>
    <t>"výkop rýhy- hloubky do 2,5 m-tř.I"20,42</t>
  </si>
  <si>
    <t>17120</t>
  </si>
  <si>
    <t>ULOŽENÍ SYPANINY DO NÁSYPŮ A NA SKLÁDKY BEZ ZHUTNĚNÍ</t>
  </si>
  <si>
    <t>1303663399</t>
  </si>
  <si>
    <t>Poznámka k souboru cen:_x000d_
položka zahrnuje: - kompletní provedení zemní konstrukce do předepsaného tvaru - ošetření úložiště po celou dobu práce v něm vč. klimatických opatření - ztížení v okolí vedení, konstrukcí a objektů a jejich dočasné zajištění - ztížení provádění ve ztížených podmínkách a stísněných prostorech - ztížené ukládání sypaniny pod vodu - ukládání po vrstvách a po jiných nutných částech (figurách) vč. dosypávek - spouštění a nošení materiálu - úprava, očištění a ochrana podloží a svahů - svahování, uzavírání povrchů svahů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</si>
  <si>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"veškerá vytlačená zemina + nevhodná"20,420</t>
  </si>
  <si>
    <t>17411</t>
  </si>
  <si>
    <t>ZÁSYP JAM A RÝH ZEMINOU SE ZHUTNĚNÍM</t>
  </si>
  <si>
    <t>1697502728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</si>
  <si>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</si>
  <si>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17581</t>
  </si>
  <si>
    <t>OBSYP POTRUBÍ A OBJEKTŮ Z NAKUPOVANÝCH MATERIÁLŮ</t>
  </si>
  <si>
    <t>1274819574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</si>
  <si>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- zemina vytlačená potrubím o DN do 180mm se od kubatury obsypů neodečítá</t>
  </si>
  <si>
    <t>451572</t>
  </si>
  <si>
    <t>VÝPLŇ VRSTVY Z KAMENIVA TĚŽENÉHO, INDEX ZHUTNĚNÍ ID DO 0,8</t>
  </si>
  <si>
    <t>-48187425</t>
  </si>
  <si>
    <t>567303</t>
  </si>
  <si>
    <t>VRSTVY PRO OBNOVU A OPRAVY ZE ŠTĚRKODRTI</t>
  </si>
  <si>
    <t>-1305444930</t>
  </si>
  <si>
    <t>"dočasné vyspravení rýhy štěrkem"4,2</t>
  </si>
  <si>
    <t>"dočasná oprava komunikace - štěrkodrť tl. 200 mm"1,92</t>
  </si>
  <si>
    <t>86633</t>
  </si>
  <si>
    <t>CHRÁNIČKY Z TRUB OCELOVÝCH DN DO 150MM</t>
  </si>
  <si>
    <t>2044240348</t>
  </si>
  <si>
    <t>Poznámka k souboru cen:_x000d_
položky pro zhotovení potrubí platí bez ohledu na sklon.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včetně případně předepsaného utěsnění konců chrániček - položky platí pro práce prováděné v prostoru zapaženém i nezapaženém a i v kolektorech, chráničkách - opláštění dle dokumentace a nutné opravy opláštění při jeho poškození</t>
  </si>
  <si>
    <t>"ochranné potrubí ocelové 158/4 včetně izolace"9,3</t>
  </si>
  <si>
    <t>873.1</t>
  </si>
  <si>
    <t>POTRUBÍ Z TRUB PLASTOVÝCH - TVAROVKY</t>
  </si>
  <si>
    <t>17753673</t>
  </si>
  <si>
    <t>POTRUBÍ Z TRUB PLASTOVÝCH TLAKOVÝCH SVAŘOVANÝCH DN DO 25MM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</si>
  <si>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tlakové zkoušky ani proplach a dezinfekci</t>
  </si>
  <si>
    <t>"oblouk PE 63-45 st."2</t>
  </si>
  <si>
    <t>"redukce PE 63/50"2</t>
  </si>
  <si>
    <t>"oblouk PE 63-90 st. vysazení T 50/50"2</t>
  </si>
  <si>
    <t>"el. nátrubek PE 50"2</t>
  </si>
  <si>
    <t>"stlačovadlo"2</t>
  </si>
  <si>
    <t>"záslepka PE"5</t>
  </si>
  <si>
    <t>87326</t>
  </si>
  <si>
    <t>POTRUBÍ Z TRUB PLASTOVÝCH TLAKOVÝCH SVAŘOVANÝCH DN DO 80MM</t>
  </si>
  <si>
    <t>-1896633016</t>
  </si>
  <si>
    <t>"potrubí PE 63/5,8"45,150</t>
  </si>
  <si>
    <t>899309</t>
  </si>
  <si>
    <t>DOPLŇKY NA POTRUBÍ - VÝSTRAŽNÁ FÓLIE</t>
  </si>
  <si>
    <t>-1918354641</t>
  </si>
  <si>
    <t xml:space="preserve">Poznámka k souboru cen:_x000d_
- Položka zahrnuje veškerý materiál, výrobky a polotovary, včetně mimostaveništní a vnitrostaveništní dopravy (rovněž přesuny), včetně naložení a složení,případně s uložením. </t>
  </si>
  <si>
    <t>"signální folie žlutá šíře 200 mm"12</t>
  </si>
  <si>
    <t>899311</t>
  </si>
  <si>
    <t>DOPLŇKY NA PLYN POTRUBÍ DN DO 80MM - PROPOJE</t>
  </si>
  <si>
    <t>478685550</t>
  </si>
  <si>
    <t>Poznámka k souboru cen:_x000d_
- položka propoje zahrnuje dodávku a montáž propojovacího mezikusu, vypracování technologického postupu a práce s ním spojené, dozor správce potrubí.</t>
  </si>
  <si>
    <t>"provizorní propojení a odpojení"2</t>
  </si>
  <si>
    <t>899611</t>
  </si>
  <si>
    <t>TLAKOVÉ ZKOUŠKY POTRUBÍ DN DO 80MM</t>
  </si>
  <si>
    <t>-1056955156</t>
  </si>
  <si>
    <t>Poznámka k souboru cen:_x000d_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</si>
  <si>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899901.1</t>
  </si>
  <si>
    <t>OCHRANA VEDENÍ BEDNĚNÍM</t>
  </si>
  <si>
    <t>-1091163384</t>
  </si>
  <si>
    <t>PŘEPOJENÍ PŘÍPOJEK</t>
  </si>
  <si>
    <t>Poznámka k souboru cen:_x000d_
položka zahrnuje řez na potrubí, dodání a osazení příslušných tvarovek a armatur</t>
  </si>
  <si>
    <t>"ochrana plynovodu vedeného po terénu obedněním"33</t>
  </si>
  <si>
    <t>96616</t>
  </si>
  <si>
    <t>BOURÁNÍ KONSTRUKCÍ ZE ŽELEZOBETONU</t>
  </si>
  <si>
    <t>-1571706317</t>
  </si>
  <si>
    <t>"bourání betonové a zděné konstrukce"2</t>
  </si>
  <si>
    <t>96932</t>
  </si>
  <si>
    <t>VYBOURÁNÍ POTRUBÍ DN DO 100MM PLYNOVÝCH</t>
  </si>
  <si>
    <t>1472706281</t>
  </si>
  <si>
    <t>"demontáž provizorního potrubí PE 63/5,8"45,5</t>
  </si>
  <si>
    <t>96941</t>
  </si>
  <si>
    <t>PROPLACH PLYN POTRUBÍ DN DO 50MM VZDUCHEM NEBO INERT PLYNEM</t>
  </si>
  <si>
    <t>-397194987</t>
  </si>
  <si>
    <t>Poznámka k souboru cen:_x000d_
položka zahrnuje: použití potřebných mechanizmů pro vhánění a nasávání vzduchu nebo plynu utěsnění konců dělení na předepsané délky úseků v případě proplachu plynem (dusík) dodání lahví vyhotovení závěrečné zprávy</t>
  </si>
  <si>
    <t>"pročištění potrubí PE 63 a ocel 50"45,150</t>
  </si>
  <si>
    <t>1545005208</t>
  </si>
  <si>
    <t xml:space="preserve">POPLATKY ZA SKLÁDKU
</t>
  </si>
  <si>
    <t>"veškerá vytlačená zemina + nevhodná 20,42 m3 x 1,7 t/m3 = 34,417 t"34,417</t>
  </si>
  <si>
    <t>SO 501.2 - Přeložka plynovodu - definitivní</t>
  </si>
  <si>
    <t>2,08</t>
  </si>
  <si>
    <t>"výkop rýhy- hloubky do 2,5 m-tř.I"28,07</t>
  </si>
  <si>
    <t>"veškerá vytlačená zemina + nevhodná"28,07</t>
  </si>
  <si>
    <t>14,530</t>
  </si>
  <si>
    <t>"obsyp potrubí štěrkopískem"8,34</t>
  </si>
  <si>
    <t>272323</t>
  </si>
  <si>
    <t>ZÁKLADY ZE ŽELEZOBETONU DO C16/20</t>
  </si>
  <si>
    <t>1037788319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</si>
  <si>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</t>
  </si>
  <si>
    <t>"základy pod podpěry á 0,39 m3 x 2 kusy"0,780</t>
  </si>
  <si>
    <t>311324</t>
  </si>
  <si>
    <t>ZDI A STĚNY PODP A VOL ZE ŽELEZOBET DO C25/30</t>
  </si>
  <si>
    <t>386621462</t>
  </si>
  <si>
    <t>"podpěrná konstrukce železobeton"0,4*0,4*(1,66+2,47 )</t>
  </si>
  <si>
    <t>2,33</t>
  </si>
  <si>
    <t>"oprava komunikace - štěrkodrť tl. 200 mm"2,08</t>
  </si>
  <si>
    <t>863.1</t>
  </si>
  <si>
    <t>POTRUBÍ Z TRUB OCELOVÝ- TVAROVKY</t>
  </si>
  <si>
    <t>161473243</t>
  </si>
  <si>
    <t>POTRUBÍ Z TRUB OCELOVÝCH DN DO 25MM</t>
  </si>
  <si>
    <t>Poznámka k souboru cen:_x000d_
položky pro zhotovení potrubí platí bez ohledu na sklon.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- opláštění dle dokumentace a nutné opravy opláštění při jeho poškození nezahrnuje tlakovou zkoušku ani proplacha dezinfekci</t>
  </si>
  <si>
    <t>"oblouk ocelový 50-45 st."1</t>
  </si>
  <si>
    <t>"oblouk ocelový 50-90 st."1</t>
  </si>
  <si>
    <t>"objímková přechodka ocel/PE 50/63"2</t>
  </si>
  <si>
    <t>86326</t>
  </si>
  <si>
    <t>POTRUBÍ Z TRUB OCELOVÝCH DN DO 80MM</t>
  </si>
  <si>
    <t>-1674533722</t>
  </si>
  <si>
    <t xml:space="preserve">"potrubí ocelové  57/3 včetně izolace"21,3</t>
  </si>
  <si>
    <t>-2106210707</t>
  </si>
  <si>
    <t xml:space="preserve">"ochranné potrubí ocelové  158/4 včetně izolace"21,3</t>
  </si>
  <si>
    <t>1561448356</t>
  </si>
  <si>
    <t>"oblouk PE 63-30 st."1</t>
  </si>
  <si>
    <t>"záslepka PE 50"2</t>
  </si>
  <si>
    <t>"opravárenská tvarovka PE 50"2</t>
  </si>
  <si>
    <t>-470163537</t>
  </si>
  <si>
    <t>"potrubí PE 63/5,8"9,2</t>
  </si>
  <si>
    <t>899308</t>
  </si>
  <si>
    <t>DOPLŇKY NA POTRUBÍ - SIGNALIZAČ VODIČ</t>
  </si>
  <si>
    <t>1238656974</t>
  </si>
  <si>
    <t xml:space="preserve">Poznámka k souboru cen:_x000d_
- Položka zahrnuje veškerý materiál, výrobky a polotovary, včetně mimostaveništní a vnitrostaveništní dopravy (rovněž přesuny), včetně naložení a složení,případně s uložením. - položka signalizační vodič zahrnuje i kontrolní vývody. </t>
  </si>
  <si>
    <t>"signální vodič CYY 2,5mm2"10</t>
  </si>
  <si>
    <t>"signální folie žlutá šíře 200 mm"10</t>
  </si>
  <si>
    <t>"propoj na stávající plynovod"2</t>
  </si>
  <si>
    <t>89941</t>
  </si>
  <si>
    <t>VÝŘEZ, VÝSEK, ÚTES NA POTRUBÍ DN DO 80MM</t>
  </si>
  <si>
    <t>-1763663388</t>
  </si>
  <si>
    <t>Poznámka k souboru cen:_x000d_
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</si>
  <si>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"výřez na potrubí PE"2</t>
  </si>
  <si>
    <t>"potrubí PE 63/5,8"30,5</t>
  </si>
  <si>
    <t>936503</t>
  </si>
  <si>
    <t>DROBNÉ DOPLŇK KONSTR KOVOVÉ KADMIOVANÉ</t>
  </si>
  <si>
    <t>-1352430384</t>
  </si>
  <si>
    <t>Poznámka k souboru cen:_x000d_
položka zahrnuje: - dílenská dokumentace, včetně technologického předpisu spojování - dodání materiálu v požadované kvalitě a výroba konstrukce i dílenská (včetně pomůcek, přípravků a prostředků pro výrobu) bez ohledu na náročnost a její hmotnost, dílenská montáž - dodání spojovacího materiálu - zřízení montážních a dilatačních spojů, spar, včetně potřebných úprav, vložek, opracování, očištění a ošetření - podpěr. konstr. a lešení všech druhů pro montáž konstrukcí i doplňkových, včetně požadovaných otvorů, ochranných a bezpečnostních opatření a základů pro tyto konstrukce a lešení - jakákoliv doprava a manipulace dílců a montážních sestav, včetně dopravy konstrukce z výrobny na stavbu - montáž konstrukce na staveništi, včetně montážních prostředků a pomůcek a zednických výpomocí - výplň, těsnění a tmelení spar a spojů - čištění konstrukce a odstranění všech vrubů (vrypy, otlačeniny a pod.) - všechny druhy ocelového kotvení - dílenskou přejímku a montážní prohlídku, včetně požadovaných dokladů - zřízení kotevních otvorů nebo jam, nejsou-li částí jiné konstrukce, jejich úpravy, očištění a ošetření - osazení kotvení nebo přímo částí konstrukce do podpůrné konstrukce nebo do zeminy - výplň kotevních otvorů (příp. podlití patních desek) maltou, betonem nebo jinou speciální hmotou, vyplnění jam zeminou - předepsanou protikorozní ochranu a nátěry konstrukcí - osazení měřících zařízení a úpravy pro ně - ochranná opatření před účinky bludných proudů</t>
  </si>
  <si>
    <t>"zámečnický výrobek - ochrana proti vstupu osob na ochranu plynovodu"2*6</t>
  </si>
  <si>
    <t>"kotvící prvky nosné konstrukce á 10 kg"2*10</t>
  </si>
  <si>
    <t>"kluzné podpěry plynovodu pro potrubí ocelové DN50 á 5,0 kg"11*5</t>
  </si>
  <si>
    <t>96931</t>
  </si>
  <si>
    <t>VYBOURÁNÍ POTRUBÍ DN DO 50MM PLYNOVÝCH</t>
  </si>
  <si>
    <t>1786270689</t>
  </si>
  <si>
    <t xml:space="preserve">"demontáž stávajícího potrubí PE 50  a ocel 50"31</t>
  </si>
  <si>
    <t>"pročištění potrubí PE 63 a ocel 50"30,5</t>
  </si>
  <si>
    <t>"veškerá vytlačená zemina + nevhodná 28,07 m3 x 1,7 t/m3"28,07*1,7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</si>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</sst>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color rgb="FF003366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18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left"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2" fillId="5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29" fillId="2" borderId="0" xfId="1" applyFont="1" applyFill="1" applyAlignment="1" applyProtection="1">
      <alignment vertical="center"/>
    </xf>
    <xf numFmtId="0" fontId="43" fillId="2" borderId="0" xfId="1" applyFill="1" applyProtection="1"/>
    <xf numFmtId="0" fontId="1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vertical="center"/>
    </xf>
    <xf numFmtId="4" fontId="8" fillId="0" borderId="24" xfId="0" applyNumberFormat="1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ht="36.96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S4" s="23" t="s">
        <v>14</v>
      </c>
    </row>
    <row r="5" ht="14.4" customHeight="1">
      <c r="B5" s="27"/>
      <c r="C5" s="28"/>
      <c r="D5" s="32" t="s">
        <v>15</v>
      </c>
      <c r="E5" s="28"/>
      <c r="F5" s="28"/>
      <c r="G5" s="28"/>
      <c r="H5" s="28"/>
      <c r="I5" s="28"/>
      <c r="J5" s="28"/>
      <c r="K5" s="33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S5" s="23" t="s">
        <v>9</v>
      </c>
    </row>
    <row r="6" ht="36.96" customHeight="1">
      <c r="B6" s="27"/>
      <c r="C6" s="28"/>
      <c r="D6" s="34" t="s">
        <v>17</v>
      </c>
      <c r="E6" s="28"/>
      <c r="F6" s="28"/>
      <c r="G6" s="28"/>
      <c r="H6" s="28"/>
      <c r="I6" s="28"/>
      <c r="J6" s="28"/>
      <c r="K6" s="35" t="s">
        <v>18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S6" s="23" t="s">
        <v>9</v>
      </c>
    </row>
    <row r="7" ht="14.4" customHeight="1">
      <c r="B7" s="27"/>
      <c r="C7" s="28"/>
      <c r="D7" s="36" t="s">
        <v>19</v>
      </c>
      <c r="E7" s="28"/>
      <c r="F7" s="28"/>
      <c r="G7" s="28"/>
      <c r="H7" s="28"/>
      <c r="I7" s="28"/>
      <c r="J7" s="28"/>
      <c r="K7" s="33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20</v>
      </c>
      <c r="AL7" s="28"/>
      <c r="AM7" s="28"/>
      <c r="AN7" s="33" t="s">
        <v>5</v>
      </c>
      <c r="AO7" s="28"/>
      <c r="AP7" s="28"/>
      <c r="AQ7" s="30"/>
      <c r="BS7" s="23" t="s">
        <v>9</v>
      </c>
    </row>
    <row r="8" ht="14.4" customHeight="1">
      <c r="B8" s="27"/>
      <c r="C8" s="28"/>
      <c r="D8" s="36" t="s">
        <v>21</v>
      </c>
      <c r="E8" s="28"/>
      <c r="F8" s="28"/>
      <c r="G8" s="28"/>
      <c r="H8" s="28"/>
      <c r="I8" s="28"/>
      <c r="J8" s="28"/>
      <c r="K8" s="33" t="s">
        <v>22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23</v>
      </c>
      <c r="AL8" s="28"/>
      <c r="AM8" s="28"/>
      <c r="AN8" s="33" t="s">
        <v>24</v>
      </c>
      <c r="AO8" s="28"/>
      <c r="AP8" s="28"/>
      <c r="AQ8" s="30"/>
      <c r="BS8" s="23" t="s">
        <v>9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S9" s="23" t="s">
        <v>9</v>
      </c>
    </row>
    <row r="10" ht="14.4" customHeight="1">
      <c r="B10" s="27"/>
      <c r="C10" s="28"/>
      <c r="D10" s="36" t="s">
        <v>25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26</v>
      </c>
      <c r="AL10" s="28"/>
      <c r="AM10" s="28"/>
      <c r="AN10" s="33" t="s">
        <v>5</v>
      </c>
      <c r="AO10" s="28"/>
      <c r="AP10" s="28"/>
      <c r="AQ10" s="30"/>
      <c r="BS10" s="23" t="s">
        <v>9</v>
      </c>
    </row>
    <row r="11" ht="18.48" customHeight="1">
      <c r="B11" s="27"/>
      <c r="C11" s="28"/>
      <c r="D11" s="28"/>
      <c r="E11" s="33" t="s">
        <v>22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27</v>
      </c>
      <c r="AL11" s="28"/>
      <c r="AM11" s="28"/>
      <c r="AN11" s="33" t="s">
        <v>5</v>
      </c>
      <c r="AO11" s="28"/>
      <c r="AP11" s="28"/>
      <c r="AQ11" s="30"/>
      <c r="BS11" s="23" t="s">
        <v>9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S12" s="23" t="s">
        <v>9</v>
      </c>
    </row>
    <row r="13" ht="14.4" customHeight="1">
      <c r="B13" s="27"/>
      <c r="C13" s="28"/>
      <c r="D13" s="36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26</v>
      </c>
      <c r="AL13" s="28"/>
      <c r="AM13" s="28"/>
      <c r="AN13" s="33" t="s">
        <v>5</v>
      </c>
      <c r="AO13" s="28"/>
      <c r="AP13" s="28"/>
      <c r="AQ13" s="30"/>
      <c r="BS13" s="23" t="s">
        <v>9</v>
      </c>
    </row>
    <row r="14">
      <c r="B14" s="27"/>
      <c r="C14" s="28"/>
      <c r="D14" s="28"/>
      <c r="E14" s="33" t="s">
        <v>22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6" t="s">
        <v>27</v>
      </c>
      <c r="AL14" s="28"/>
      <c r="AM14" s="28"/>
      <c r="AN14" s="33" t="s">
        <v>5</v>
      </c>
      <c r="AO14" s="28"/>
      <c r="AP14" s="28"/>
      <c r="AQ14" s="30"/>
      <c r="BS14" s="23" t="s">
        <v>9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S15" s="23" t="s">
        <v>6</v>
      </c>
    </row>
    <row r="16" ht="14.4" customHeight="1">
      <c r="B16" s="27"/>
      <c r="C16" s="28"/>
      <c r="D16" s="36" t="s">
        <v>29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26</v>
      </c>
      <c r="AL16" s="28"/>
      <c r="AM16" s="28"/>
      <c r="AN16" s="33" t="s">
        <v>5</v>
      </c>
      <c r="AO16" s="28"/>
      <c r="AP16" s="28"/>
      <c r="AQ16" s="30"/>
      <c r="BS16" s="23" t="s">
        <v>6</v>
      </c>
    </row>
    <row r="17" ht="18.48" customHeight="1">
      <c r="B17" s="27"/>
      <c r="C17" s="28"/>
      <c r="D17" s="28"/>
      <c r="E17" s="33" t="s">
        <v>22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27</v>
      </c>
      <c r="AL17" s="28"/>
      <c r="AM17" s="28"/>
      <c r="AN17" s="33" t="s">
        <v>5</v>
      </c>
      <c r="AO17" s="28"/>
      <c r="AP17" s="28"/>
      <c r="AQ17" s="30"/>
      <c r="BS17" s="23" t="s">
        <v>30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S18" s="23" t="s">
        <v>9</v>
      </c>
    </row>
    <row r="19" ht="14.4" customHeight="1">
      <c r="B19" s="27"/>
      <c r="C19" s="28"/>
      <c r="D19" s="36" t="s">
        <v>31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S19" s="23" t="s">
        <v>9</v>
      </c>
    </row>
    <row r="20" ht="16.5" customHeight="1">
      <c r="B20" s="27"/>
      <c r="C20" s="28"/>
      <c r="D20" s="28"/>
      <c r="E20" s="37" t="s">
        <v>5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28"/>
      <c r="AP20" s="28"/>
      <c r="AQ20" s="30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</row>
    <row r="22" ht="6.96" customHeight="1">
      <c r="B22" s="27"/>
      <c r="C22" s="2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8"/>
      <c r="AQ22" s="30"/>
    </row>
    <row r="23" s="1" customFormat="1" ht="25.92" customHeight="1">
      <c r="B23" s="39"/>
      <c r="C23" s="40"/>
      <c r="D23" s="41" t="s">
        <v>32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3">
        <f>ROUND(AG51,2)</f>
        <v>9866343.5199999996</v>
      </c>
      <c r="AL23" s="42"/>
      <c r="AM23" s="42"/>
      <c r="AN23" s="42"/>
      <c r="AO23" s="42"/>
      <c r="AP23" s="40"/>
      <c r="AQ23" s="44"/>
    </row>
    <row r="24" s="1" customFormat="1" ht="6.96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4"/>
    </row>
    <row r="25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45" t="s">
        <v>33</v>
      </c>
      <c r="M25" s="45"/>
      <c r="N25" s="45"/>
      <c r="O25" s="45"/>
      <c r="P25" s="40"/>
      <c r="Q25" s="40"/>
      <c r="R25" s="40"/>
      <c r="S25" s="40"/>
      <c r="T25" s="40"/>
      <c r="U25" s="40"/>
      <c r="V25" s="40"/>
      <c r="W25" s="45" t="s">
        <v>34</v>
      </c>
      <c r="X25" s="45"/>
      <c r="Y25" s="45"/>
      <c r="Z25" s="45"/>
      <c r="AA25" s="45"/>
      <c r="AB25" s="45"/>
      <c r="AC25" s="45"/>
      <c r="AD25" s="45"/>
      <c r="AE25" s="45"/>
      <c r="AF25" s="40"/>
      <c r="AG25" s="40"/>
      <c r="AH25" s="40"/>
      <c r="AI25" s="40"/>
      <c r="AJ25" s="40"/>
      <c r="AK25" s="45" t="s">
        <v>35</v>
      </c>
      <c r="AL25" s="45"/>
      <c r="AM25" s="45"/>
      <c r="AN25" s="45"/>
      <c r="AO25" s="45"/>
      <c r="AP25" s="40"/>
      <c r="AQ25" s="44"/>
    </row>
    <row r="26" s="2" customFormat="1" ht="14.4" customHeight="1">
      <c r="B26" s="46"/>
      <c r="C26" s="47"/>
      <c r="D26" s="48" t="s">
        <v>36</v>
      </c>
      <c r="E26" s="47"/>
      <c r="F26" s="48" t="s">
        <v>37</v>
      </c>
      <c r="G26" s="47"/>
      <c r="H26" s="47"/>
      <c r="I26" s="47"/>
      <c r="J26" s="47"/>
      <c r="K26" s="47"/>
      <c r="L26" s="49">
        <v>0.20999999999999999</v>
      </c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50">
        <f>ROUND(AZ51,2)</f>
        <v>9866343.5199999996</v>
      </c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50">
        <f>ROUND(AV51,2)</f>
        <v>2071932.1399999999</v>
      </c>
      <c r="AL26" s="47"/>
      <c r="AM26" s="47"/>
      <c r="AN26" s="47"/>
      <c r="AO26" s="47"/>
      <c r="AP26" s="47"/>
      <c r="AQ26" s="51"/>
    </row>
    <row r="27" s="2" customFormat="1" ht="14.4" customHeight="1">
      <c r="B27" s="46"/>
      <c r="C27" s="47"/>
      <c r="D27" s="47"/>
      <c r="E27" s="47"/>
      <c r="F27" s="48" t="s">
        <v>38</v>
      </c>
      <c r="G27" s="47"/>
      <c r="H27" s="47"/>
      <c r="I27" s="47"/>
      <c r="J27" s="47"/>
      <c r="K27" s="47"/>
      <c r="L27" s="49">
        <v>0.14999999999999999</v>
      </c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50">
        <f>ROUND(BA51,2)</f>
        <v>0</v>
      </c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50">
        <f>ROUND(AW51,2)</f>
        <v>0</v>
      </c>
      <c r="AL27" s="47"/>
      <c r="AM27" s="47"/>
      <c r="AN27" s="47"/>
      <c r="AO27" s="47"/>
      <c r="AP27" s="47"/>
      <c r="AQ27" s="51"/>
    </row>
    <row r="28" hidden="1" s="2" customFormat="1" ht="14.4" customHeight="1">
      <c r="B28" s="46"/>
      <c r="C28" s="47"/>
      <c r="D28" s="47"/>
      <c r="E28" s="47"/>
      <c r="F28" s="48" t="s">
        <v>39</v>
      </c>
      <c r="G28" s="47"/>
      <c r="H28" s="47"/>
      <c r="I28" s="47"/>
      <c r="J28" s="47"/>
      <c r="K28" s="47"/>
      <c r="L28" s="49">
        <v>0.20999999999999999</v>
      </c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50">
        <f>ROUND(BB51,2)</f>
        <v>0</v>
      </c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50">
        <v>0</v>
      </c>
      <c r="AL28" s="47"/>
      <c r="AM28" s="47"/>
      <c r="AN28" s="47"/>
      <c r="AO28" s="47"/>
      <c r="AP28" s="47"/>
      <c r="AQ28" s="51"/>
    </row>
    <row r="29" hidden="1" s="2" customFormat="1" ht="14.4" customHeight="1">
      <c r="B29" s="46"/>
      <c r="C29" s="47"/>
      <c r="D29" s="47"/>
      <c r="E29" s="47"/>
      <c r="F29" s="48" t="s">
        <v>40</v>
      </c>
      <c r="G29" s="47"/>
      <c r="H29" s="47"/>
      <c r="I29" s="47"/>
      <c r="J29" s="47"/>
      <c r="K29" s="47"/>
      <c r="L29" s="49">
        <v>0.14999999999999999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50">
        <f>ROUND(BC51,2)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50">
        <v>0</v>
      </c>
      <c r="AL29" s="47"/>
      <c r="AM29" s="47"/>
      <c r="AN29" s="47"/>
      <c r="AO29" s="47"/>
      <c r="AP29" s="47"/>
      <c r="AQ29" s="51"/>
    </row>
    <row r="30" hidden="1" s="2" customFormat="1" ht="14.4" customHeight="1">
      <c r="B30" s="46"/>
      <c r="C30" s="47"/>
      <c r="D30" s="47"/>
      <c r="E30" s="47"/>
      <c r="F30" s="48" t="s">
        <v>41</v>
      </c>
      <c r="G30" s="47"/>
      <c r="H30" s="47"/>
      <c r="I30" s="47"/>
      <c r="J30" s="47"/>
      <c r="K30" s="47"/>
      <c r="L30" s="49">
        <v>0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50">
        <f>ROUND(BD51,2)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50">
        <v>0</v>
      </c>
      <c r="AL30" s="47"/>
      <c r="AM30" s="47"/>
      <c r="AN30" s="47"/>
      <c r="AO30" s="47"/>
      <c r="AP30" s="47"/>
      <c r="AQ30" s="51"/>
    </row>
    <row r="31" s="1" customFormat="1" ht="6.96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4"/>
    </row>
    <row r="32" s="1" customFormat="1" ht="25.92" customHeight="1">
      <c r="B32" s="39"/>
      <c r="C32" s="52"/>
      <c r="D32" s="53" t="s">
        <v>42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43</v>
      </c>
      <c r="U32" s="54"/>
      <c r="V32" s="54"/>
      <c r="W32" s="54"/>
      <c r="X32" s="56" t="s">
        <v>44</v>
      </c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7">
        <f>SUM(AK23:AK30)</f>
        <v>11938275.66</v>
      </c>
      <c r="AL32" s="54"/>
      <c r="AM32" s="54"/>
      <c r="AN32" s="54"/>
      <c r="AO32" s="58"/>
      <c r="AP32" s="52"/>
      <c r="AQ32" s="59"/>
    </row>
    <row r="33" s="1" customFormat="1" ht="6.96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4"/>
    </row>
    <row r="34" s="1" customFormat="1" ht="6.96" customHeight="1">
      <c r="B34" s="60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2"/>
    </row>
    <row r="38" s="1" customFormat="1" ht="6.96" customHeight="1">
      <c r="B38" s="63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39"/>
    </row>
    <row r="39" s="1" customFormat="1" ht="36.96" customHeight="1">
      <c r="B39" s="39"/>
      <c r="C39" s="65" t="s">
        <v>45</v>
      </c>
      <c r="AR39" s="39"/>
    </row>
    <row r="40" s="1" customFormat="1" ht="6.96" customHeight="1">
      <c r="B40" s="39"/>
      <c r="AR40" s="39"/>
    </row>
    <row r="41" s="3" customFormat="1" ht="14.4" customHeight="1">
      <c r="B41" s="66"/>
      <c r="C41" s="67" t="s">
        <v>15</v>
      </c>
      <c r="L41" s="3" t="str">
        <f>K5</f>
        <v>201515</v>
      </c>
      <c r="AR41" s="66"/>
    </row>
    <row r="42" s="4" customFormat="1" ht="36.96" customHeight="1">
      <c r="B42" s="68"/>
      <c r="C42" s="69" t="s">
        <v>17</v>
      </c>
      <c r="L42" s="70" t="str">
        <f>K6</f>
        <v>Oprava mostu ev.č. 11417-2 Most přes odpad rybníka v obci Sychrov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68"/>
    </row>
    <row r="43" s="1" customFormat="1" ht="6.96" customHeight="1">
      <c r="B43" s="39"/>
      <c r="AR43" s="39"/>
    </row>
    <row r="44" s="1" customFormat="1">
      <c r="B44" s="39"/>
      <c r="C44" s="67" t="s">
        <v>21</v>
      </c>
      <c r="L44" s="71" t="str">
        <f>IF(K8="","",K8)</f>
        <v xml:space="preserve"> </v>
      </c>
      <c r="AI44" s="67" t="s">
        <v>23</v>
      </c>
      <c r="AM44" s="72" t="str">
        <f>IF(AN8= "","",AN8)</f>
        <v>7. 5. 2019</v>
      </c>
      <c r="AN44" s="72"/>
      <c r="AR44" s="39"/>
    </row>
    <row r="45" s="1" customFormat="1" ht="6.96" customHeight="1">
      <c r="B45" s="39"/>
      <c r="AR45" s="39"/>
    </row>
    <row r="46" s="1" customFormat="1">
      <c r="B46" s="39"/>
      <c r="C46" s="67" t="s">
        <v>25</v>
      </c>
      <c r="L46" s="3" t="str">
        <f>IF(E11= "","",E11)</f>
        <v xml:space="preserve"> </v>
      </c>
      <c r="AI46" s="67" t="s">
        <v>29</v>
      </c>
      <c r="AM46" s="3" t="str">
        <f>IF(E17="","",E17)</f>
        <v xml:space="preserve"> </v>
      </c>
      <c r="AN46" s="3"/>
      <c r="AO46" s="3"/>
      <c r="AP46" s="3"/>
      <c r="AR46" s="39"/>
      <c r="AS46" s="73" t="s">
        <v>46</v>
      </c>
      <c r="AT46" s="74"/>
      <c r="AU46" s="75"/>
      <c r="AV46" s="75"/>
      <c r="AW46" s="75"/>
      <c r="AX46" s="75"/>
      <c r="AY46" s="75"/>
      <c r="AZ46" s="75"/>
      <c r="BA46" s="75"/>
      <c r="BB46" s="75"/>
      <c r="BC46" s="75"/>
      <c r="BD46" s="76"/>
    </row>
    <row r="47" s="1" customFormat="1">
      <c r="B47" s="39"/>
      <c r="C47" s="67" t="s">
        <v>28</v>
      </c>
      <c r="L47" s="3" t="str">
        <f>IF(E14="","",E14)</f>
        <v xml:space="preserve"> </v>
      </c>
      <c r="AR47" s="39"/>
      <c r="AS47" s="77"/>
      <c r="AT47" s="48"/>
      <c r="AU47" s="40"/>
      <c r="AV47" s="40"/>
      <c r="AW47" s="40"/>
      <c r="AX47" s="40"/>
      <c r="AY47" s="40"/>
      <c r="AZ47" s="40"/>
      <c r="BA47" s="40"/>
      <c r="BB47" s="40"/>
      <c r="BC47" s="40"/>
      <c r="BD47" s="78"/>
    </row>
    <row r="48" s="1" customFormat="1" ht="10.8" customHeight="1">
      <c r="B48" s="39"/>
      <c r="AR48" s="39"/>
      <c r="AS48" s="77"/>
      <c r="AT48" s="48"/>
      <c r="AU48" s="40"/>
      <c r="AV48" s="40"/>
      <c r="AW48" s="40"/>
      <c r="AX48" s="40"/>
      <c r="AY48" s="40"/>
      <c r="AZ48" s="40"/>
      <c r="BA48" s="40"/>
      <c r="BB48" s="40"/>
      <c r="BC48" s="40"/>
      <c r="BD48" s="78"/>
    </row>
    <row r="49" s="1" customFormat="1" ht="29.28" customHeight="1">
      <c r="B49" s="39"/>
      <c r="C49" s="79" t="s">
        <v>47</v>
      </c>
      <c r="D49" s="80"/>
      <c r="E49" s="80"/>
      <c r="F49" s="80"/>
      <c r="G49" s="80"/>
      <c r="H49" s="81"/>
      <c r="I49" s="82" t="s">
        <v>48</v>
      </c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3" t="s">
        <v>49</v>
      </c>
      <c r="AH49" s="80"/>
      <c r="AI49" s="80"/>
      <c r="AJ49" s="80"/>
      <c r="AK49" s="80"/>
      <c r="AL49" s="80"/>
      <c r="AM49" s="80"/>
      <c r="AN49" s="82" t="s">
        <v>50</v>
      </c>
      <c r="AO49" s="80"/>
      <c r="AP49" s="80"/>
      <c r="AQ49" s="84" t="s">
        <v>51</v>
      </c>
      <c r="AR49" s="39"/>
      <c r="AS49" s="85" t="s">
        <v>52</v>
      </c>
      <c r="AT49" s="86" t="s">
        <v>53</v>
      </c>
      <c r="AU49" s="86" t="s">
        <v>54</v>
      </c>
      <c r="AV49" s="86" t="s">
        <v>55</v>
      </c>
      <c r="AW49" s="86" t="s">
        <v>56</v>
      </c>
      <c r="AX49" s="86" t="s">
        <v>57</v>
      </c>
      <c r="AY49" s="86" t="s">
        <v>58</v>
      </c>
      <c r="AZ49" s="86" t="s">
        <v>59</v>
      </c>
      <c r="BA49" s="86" t="s">
        <v>60</v>
      </c>
      <c r="BB49" s="86" t="s">
        <v>61</v>
      </c>
      <c r="BC49" s="86" t="s">
        <v>62</v>
      </c>
      <c r="BD49" s="87" t="s">
        <v>63</v>
      </c>
    </row>
    <row r="50" s="1" customFormat="1" ht="10.8" customHeight="1">
      <c r="B50" s="39"/>
      <c r="AR50" s="39"/>
      <c r="AS50" s="88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4" customFormat="1" ht="32.4" customHeight="1">
      <c r="B51" s="68"/>
      <c r="C51" s="89" t="s">
        <v>64</v>
      </c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1">
        <f>ROUND(SUM(AG52:AG56),2)</f>
        <v>9866343.5199999996</v>
      </c>
      <c r="AH51" s="91"/>
      <c r="AI51" s="91"/>
      <c r="AJ51" s="91"/>
      <c r="AK51" s="91"/>
      <c r="AL51" s="91"/>
      <c r="AM51" s="91"/>
      <c r="AN51" s="92">
        <f>SUM(AG51,AT51)</f>
        <v>11938275.66</v>
      </c>
      <c r="AO51" s="92"/>
      <c r="AP51" s="92"/>
      <c r="AQ51" s="93" t="s">
        <v>5</v>
      </c>
      <c r="AR51" s="68"/>
      <c r="AS51" s="94">
        <f>ROUND(SUM(AS52:AS56),2)</f>
        <v>0</v>
      </c>
      <c r="AT51" s="95">
        <f>ROUND(SUM(AV51:AW51),2)</f>
        <v>2071932.1399999999</v>
      </c>
      <c r="AU51" s="96">
        <f>ROUND(SUM(AU52:AU56),5)</f>
        <v>0</v>
      </c>
      <c r="AV51" s="95">
        <f>ROUND(AZ51*L26,2)</f>
        <v>2071932.1399999999</v>
      </c>
      <c r="AW51" s="95">
        <f>ROUND(BA51*L27,2)</f>
        <v>0</v>
      </c>
      <c r="AX51" s="95">
        <f>ROUND(BB51*L26,2)</f>
        <v>0</v>
      </c>
      <c r="AY51" s="95">
        <f>ROUND(BC51*L27,2)</f>
        <v>0</v>
      </c>
      <c r="AZ51" s="95">
        <f>ROUND(SUM(AZ52:AZ56),2)</f>
        <v>9866343.5199999996</v>
      </c>
      <c r="BA51" s="95">
        <f>ROUND(SUM(BA52:BA56),2)</f>
        <v>0</v>
      </c>
      <c r="BB51" s="95">
        <f>ROUND(SUM(BB52:BB56),2)</f>
        <v>0</v>
      </c>
      <c r="BC51" s="95">
        <f>ROUND(SUM(BC52:BC56),2)</f>
        <v>0</v>
      </c>
      <c r="BD51" s="97">
        <f>ROUND(SUM(BD52:BD56),2)</f>
        <v>0</v>
      </c>
      <c r="BS51" s="69" t="s">
        <v>65</v>
      </c>
      <c r="BT51" s="69" t="s">
        <v>66</v>
      </c>
      <c r="BU51" s="98" t="s">
        <v>67</v>
      </c>
      <c r="BV51" s="69" t="s">
        <v>68</v>
      </c>
      <c r="BW51" s="69" t="s">
        <v>7</v>
      </c>
      <c r="BX51" s="69" t="s">
        <v>69</v>
      </c>
      <c r="CL51" s="69" t="s">
        <v>5</v>
      </c>
    </row>
    <row r="52" s="5" customFormat="1" ht="16.5" customHeight="1">
      <c r="A52" s="99" t="s">
        <v>70</v>
      </c>
      <c r="B52" s="100"/>
      <c r="C52" s="101"/>
      <c r="D52" s="102" t="s">
        <v>71</v>
      </c>
      <c r="E52" s="102"/>
      <c r="F52" s="102"/>
      <c r="G52" s="102"/>
      <c r="H52" s="102"/>
      <c r="I52" s="103"/>
      <c r="J52" s="102" t="s">
        <v>72</v>
      </c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4">
        <f>'SO 000 - Vedlejší rozpočt...'!J27</f>
        <v>2315000</v>
      </c>
      <c r="AH52" s="103"/>
      <c r="AI52" s="103"/>
      <c r="AJ52" s="103"/>
      <c r="AK52" s="103"/>
      <c r="AL52" s="103"/>
      <c r="AM52" s="103"/>
      <c r="AN52" s="104">
        <f>SUM(AG52,AT52)</f>
        <v>2801150</v>
      </c>
      <c r="AO52" s="103"/>
      <c r="AP52" s="103"/>
      <c r="AQ52" s="105" t="s">
        <v>73</v>
      </c>
      <c r="AR52" s="100"/>
      <c r="AS52" s="106">
        <v>0</v>
      </c>
      <c r="AT52" s="107">
        <f>ROUND(SUM(AV52:AW52),2)</f>
        <v>486150</v>
      </c>
      <c r="AU52" s="108">
        <f>'SO 000 - Vedlejší rozpočt...'!P78</f>
        <v>0</v>
      </c>
      <c r="AV52" s="107">
        <f>'SO 000 - Vedlejší rozpočt...'!J30</f>
        <v>486150</v>
      </c>
      <c r="AW52" s="107">
        <f>'SO 000 - Vedlejší rozpočt...'!J31</f>
        <v>0</v>
      </c>
      <c r="AX52" s="107">
        <f>'SO 000 - Vedlejší rozpočt...'!J32</f>
        <v>0</v>
      </c>
      <c r="AY52" s="107">
        <f>'SO 000 - Vedlejší rozpočt...'!J33</f>
        <v>0</v>
      </c>
      <c r="AZ52" s="107">
        <f>'SO 000 - Vedlejší rozpočt...'!F30</f>
        <v>2315000</v>
      </c>
      <c r="BA52" s="107">
        <f>'SO 000 - Vedlejší rozpočt...'!F31</f>
        <v>0</v>
      </c>
      <c r="BB52" s="107">
        <f>'SO 000 - Vedlejší rozpočt...'!F32</f>
        <v>0</v>
      </c>
      <c r="BC52" s="107">
        <f>'SO 000 - Vedlejší rozpočt...'!F33</f>
        <v>0</v>
      </c>
      <c r="BD52" s="109">
        <f>'SO 000 - Vedlejší rozpočt...'!F34</f>
        <v>0</v>
      </c>
      <c r="BT52" s="110" t="s">
        <v>74</v>
      </c>
      <c r="BV52" s="110" t="s">
        <v>68</v>
      </c>
      <c r="BW52" s="110" t="s">
        <v>75</v>
      </c>
      <c r="BX52" s="110" t="s">
        <v>7</v>
      </c>
      <c r="CL52" s="110" t="s">
        <v>5</v>
      </c>
      <c r="CM52" s="110" t="s">
        <v>76</v>
      </c>
    </row>
    <row r="53" s="5" customFormat="1" ht="16.5" customHeight="1">
      <c r="A53" s="99" t="s">
        <v>70</v>
      </c>
      <c r="B53" s="100"/>
      <c r="C53" s="101"/>
      <c r="D53" s="102" t="s">
        <v>77</v>
      </c>
      <c r="E53" s="102"/>
      <c r="F53" s="102"/>
      <c r="G53" s="102"/>
      <c r="H53" s="102"/>
      <c r="I53" s="103"/>
      <c r="J53" s="102" t="s">
        <v>78</v>
      </c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4">
        <f>'SO 101 - Komunikace'!J27</f>
        <v>273266.45000000001</v>
      </c>
      <c r="AH53" s="103"/>
      <c r="AI53" s="103"/>
      <c r="AJ53" s="103"/>
      <c r="AK53" s="103"/>
      <c r="AL53" s="103"/>
      <c r="AM53" s="103"/>
      <c r="AN53" s="104">
        <f>SUM(AG53,AT53)</f>
        <v>330652.40000000002</v>
      </c>
      <c r="AO53" s="103"/>
      <c r="AP53" s="103"/>
      <c r="AQ53" s="105" t="s">
        <v>73</v>
      </c>
      <c r="AR53" s="100"/>
      <c r="AS53" s="106">
        <v>0</v>
      </c>
      <c r="AT53" s="107">
        <f>ROUND(SUM(AV53:AW53),2)</f>
        <v>57385.949999999997</v>
      </c>
      <c r="AU53" s="108">
        <f>'SO 101 - Komunikace'!P80</f>
        <v>0</v>
      </c>
      <c r="AV53" s="107">
        <f>'SO 101 - Komunikace'!J30</f>
        <v>57385.949999999997</v>
      </c>
      <c r="AW53" s="107">
        <f>'SO 101 - Komunikace'!J31</f>
        <v>0</v>
      </c>
      <c r="AX53" s="107">
        <f>'SO 101 - Komunikace'!J32</f>
        <v>0</v>
      </c>
      <c r="AY53" s="107">
        <f>'SO 101 - Komunikace'!J33</f>
        <v>0</v>
      </c>
      <c r="AZ53" s="107">
        <f>'SO 101 - Komunikace'!F30</f>
        <v>273266.45000000001</v>
      </c>
      <c r="BA53" s="107">
        <f>'SO 101 - Komunikace'!F31</f>
        <v>0</v>
      </c>
      <c r="BB53" s="107">
        <f>'SO 101 - Komunikace'!F32</f>
        <v>0</v>
      </c>
      <c r="BC53" s="107">
        <f>'SO 101 - Komunikace'!F33</f>
        <v>0</v>
      </c>
      <c r="BD53" s="109">
        <f>'SO 101 - Komunikace'!F34</f>
        <v>0</v>
      </c>
      <c r="BT53" s="110" t="s">
        <v>74</v>
      </c>
      <c r="BV53" s="110" t="s">
        <v>68</v>
      </c>
      <c r="BW53" s="110" t="s">
        <v>79</v>
      </c>
      <c r="BX53" s="110" t="s">
        <v>7</v>
      </c>
      <c r="CL53" s="110" t="s">
        <v>5</v>
      </c>
      <c r="CM53" s="110" t="s">
        <v>76</v>
      </c>
    </row>
    <row r="54" s="5" customFormat="1" ht="16.5" customHeight="1">
      <c r="A54" s="99" t="s">
        <v>70</v>
      </c>
      <c r="B54" s="100"/>
      <c r="C54" s="101"/>
      <c r="D54" s="102" t="s">
        <v>80</v>
      </c>
      <c r="E54" s="102"/>
      <c r="F54" s="102"/>
      <c r="G54" s="102"/>
      <c r="H54" s="102"/>
      <c r="I54" s="103"/>
      <c r="J54" s="102" t="s">
        <v>81</v>
      </c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4">
        <f>'SO 201 - Most'!J27</f>
        <v>7044511.8700000001</v>
      </c>
      <c r="AH54" s="103"/>
      <c r="AI54" s="103"/>
      <c r="AJ54" s="103"/>
      <c r="AK54" s="103"/>
      <c r="AL54" s="103"/>
      <c r="AM54" s="103"/>
      <c r="AN54" s="104">
        <f>SUM(AG54,AT54)</f>
        <v>8523859.3599999994</v>
      </c>
      <c r="AO54" s="103"/>
      <c r="AP54" s="103"/>
      <c r="AQ54" s="105" t="s">
        <v>73</v>
      </c>
      <c r="AR54" s="100"/>
      <c r="AS54" s="106">
        <v>0</v>
      </c>
      <c r="AT54" s="107">
        <f>ROUND(SUM(AV54:AW54),2)</f>
        <v>1479347.49</v>
      </c>
      <c r="AU54" s="108">
        <f>'SO 201 - Most'!P89</f>
        <v>0</v>
      </c>
      <c r="AV54" s="107">
        <f>'SO 201 - Most'!J30</f>
        <v>1479347.49</v>
      </c>
      <c r="AW54" s="107">
        <f>'SO 201 - Most'!J31</f>
        <v>0</v>
      </c>
      <c r="AX54" s="107">
        <f>'SO 201 - Most'!J32</f>
        <v>0</v>
      </c>
      <c r="AY54" s="107">
        <f>'SO 201 - Most'!J33</f>
        <v>0</v>
      </c>
      <c r="AZ54" s="107">
        <f>'SO 201 - Most'!F30</f>
        <v>7044511.8700000001</v>
      </c>
      <c r="BA54" s="107">
        <f>'SO 201 - Most'!F31</f>
        <v>0</v>
      </c>
      <c r="BB54" s="107">
        <f>'SO 201 - Most'!F32</f>
        <v>0</v>
      </c>
      <c r="BC54" s="107">
        <f>'SO 201 - Most'!F33</f>
        <v>0</v>
      </c>
      <c r="BD54" s="109">
        <f>'SO 201 - Most'!F34</f>
        <v>0</v>
      </c>
      <c r="BT54" s="110" t="s">
        <v>74</v>
      </c>
      <c r="BV54" s="110" t="s">
        <v>68</v>
      </c>
      <c r="BW54" s="110" t="s">
        <v>82</v>
      </c>
      <c r="BX54" s="110" t="s">
        <v>7</v>
      </c>
      <c r="CL54" s="110" t="s">
        <v>5</v>
      </c>
      <c r="CM54" s="110" t="s">
        <v>76</v>
      </c>
    </row>
    <row r="55" s="5" customFormat="1" ht="31.5" customHeight="1">
      <c r="A55" s="99" t="s">
        <v>70</v>
      </c>
      <c r="B55" s="100"/>
      <c r="C55" s="101"/>
      <c r="D55" s="102" t="s">
        <v>83</v>
      </c>
      <c r="E55" s="102"/>
      <c r="F55" s="102"/>
      <c r="G55" s="102"/>
      <c r="H55" s="102"/>
      <c r="I55" s="103"/>
      <c r="J55" s="102" t="s">
        <v>84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'SO 501.1 - Přeložka plyno...'!J27</f>
        <v>102907.08</v>
      </c>
      <c r="AH55" s="103"/>
      <c r="AI55" s="103"/>
      <c r="AJ55" s="103"/>
      <c r="AK55" s="103"/>
      <c r="AL55" s="103"/>
      <c r="AM55" s="103"/>
      <c r="AN55" s="104">
        <f>SUM(AG55,AT55)</f>
        <v>124517.57000000001</v>
      </c>
      <c r="AO55" s="103"/>
      <c r="AP55" s="103"/>
      <c r="AQ55" s="105" t="s">
        <v>73</v>
      </c>
      <c r="AR55" s="100"/>
      <c r="AS55" s="106">
        <v>0</v>
      </c>
      <c r="AT55" s="107">
        <f>ROUND(SUM(AV55:AW55),2)</f>
        <v>21610.490000000002</v>
      </c>
      <c r="AU55" s="108">
        <f>'SO 501.1 - Přeložka plyno...'!P83</f>
        <v>0</v>
      </c>
      <c r="AV55" s="107">
        <f>'SO 501.1 - Přeložka plyno...'!J30</f>
        <v>21610.490000000002</v>
      </c>
      <c r="AW55" s="107">
        <f>'SO 501.1 - Přeložka plyno...'!J31</f>
        <v>0</v>
      </c>
      <c r="AX55" s="107">
        <f>'SO 501.1 - Přeložka plyno...'!J32</f>
        <v>0</v>
      </c>
      <c r="AY55" s="107">
        <f>'SO 501.1 - Přeložka plyno...'!J33</f>
        <v>0</v>
      </c>
      <c r="AZ55" s="107">
        <f>'SO 501.1 - Přeložka plyno...'!F30</f>
        <v>102907.08</v>
      </c>
      <c r="BA55" s="107">
        <f>'SO 501.1 - Přeložka plyno...'!F31</f>
        <v>0</v>
      </c>
      <c r="BB55" s="107">
        <f>'SO 501.1 - Přeložka plyno...'!F32</f>
        <v>0</v>
      </c>
      <c r="BC55" s="107">
        <f>'SO 501.1 - Přeložka plyno...'!F33</f>
        <v>0</v>
      </c>
      <c r="BD55" s="109">
        <f>'SO 501.1 - Přeložka plyno...'!F34</f>
        <v>0</v>
      </c>
      <c r="BT55" s="110" t="s">
        <v>74</v>
      </c>
      <c r="BV55" s="110" t="s">
        <v>68</v>
      </c>
      <c r="BW55" s="110" t="s">
        <v>85</v>
      </c>
      <c r="BX55" s="110" t="s">
        <v>7</v>
      </c>
      <c r="CL55" s="110" t="s">
        <v>5</v>
      </c>
      <c r="CM55" s="110" t="s">
        <v>76</v>
      </c>
    </row>
    <row r="56" s="5" customFormat="1" ht="31.5" customHeight="1">
      <c r="A56" s="99" t="s">
        <v>70</v>
      </c>
      <c r="B56" s="100"/>
      <c r="C56" s="101"/>
      <c r="D56" s="102" t="s">
        <v>86</v>
      </c>
      <c r="E56" s="102"/>
      <c r="F56" s="102"/>
      <c r="G56" s="102"/>
      <c r="H56" s="102"/>
      <c r="I56" s="103"/>
      <c r="J56" s="102" t="s">
        <v>87</v>
      </c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4">
        <f>'SO 501.2 - Přeložka plyno...'!J27</f>
        <v>130658.12</v>
      </c>
      <c r="AH56" s="103"/>
      <c r="AI56" s="103"/>
      <c r="AJ56" s="103"/>
      <c r="AK56" s="103"/>
      <c r="AL56" s="103"/>
      <c r="AM56" s="103"/>
      <c r="AN56" s="104">
        <f>SUM(AG56,AT56)</f>
        <v>158096.32999999999</v>
      </c>
      <c r="AO56" s="103"/>
      <c r="AP56" s="103"/>
      <c r="AQ56" s="105" t="s">
        <v>73</v>
      </c>
      <c r="AR56" s="100"/>
      <c r="AS56" s="111">
        <v>0</v>
      </c>
      <c r="AT56" s="112">
        <f>ROUND(SUM(AV56:AW56),2)</f>
        <v>27438.209999999999</v>
      </c>
      <c r="AU56" s="113">
        <f>'SO 501.2 - Přeložka plyno...'!P85</f>
        <v>0</v>
      </c>
      <c r="AV56" s="112">
        <f>'SO 501.2 - Přeložka plyno...'!J30</f>
        <v>27438.209999999999</v>
      </c>
      <c r="AW56" s="112">
        <f>'SO 501.2 - Přeložka plyno...'!J31</f>
        <v>0</v>
      </c>
      <c r="AX56" s="112">
        <f>'SO 501.2 - Přeložka plyno...'!J32</f>
        <v>0</v>
      </c>
      <c r="AY56" s="112">
        <f>'SO 501.2 - Přeložka plyno...'!J33</f>
        <v>0</v>
      </c>
      <c r="AZ56" s="112">
        <f>'SO 501.2 - Přeložka plyno...'!F30</f>
        <v>130658.12</v>
      </c>
      <c r="BA56" s="112">
        <f>'SO 501.2 - Přeložka plyno...'!F31</f>
        <v>0</v>
      </c>
      <c r="BB56" s="112">
        <f>'SO 501.2 - Přeložka plyno...'!F32</f>
        <v>0</v>
      </c>
      <c r="BC56" s="112">
        <f>'SO 501.2 - Přeložka plyno...'!F33</f>
        <v>0</v>
      </c>
      <c r="BD56" s="114">
        <f>'SO 501.2 - Přeložka plyno...'!F34</f>
        <v>0</v>
      </c>
      <c r="BT56" s="110" t="s">
        <v>74</v>
      </c>
      <c r="BV56" s="110" t="s">
        <v>68</v>
      </c>
      <c r="BW56" s="110" t="s">
        <v>88</v>
      </c>
      <c r="BX56" s="110" t="s">
        <v>7</v>
      </c>
      <c r="CL56" s="110" t="s">
        <v>5</v>
      </c>
      <c r="CM56" s="110" t="s">
        <v>76</v>
      </c>
    </row>
    <row r="57" s="1" customFormat="1" ht="30" customHeight="1">
      <c r="B57" s="39"/>
      <c r="AR57" s="39"/>
    </row>
    <row r="58" s="1" customFormat="1" ht="6.96" customHeight="1"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39"/>
    </row>
  </sheetData>
  <mergeCells count="55"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00 - Vedlejší rozpočt...'!C2" display="/"/>
    <hyperlink ref="A53" location="'SO 101 - Komunikace'!C2" display="/"/>
    <hyperlink ref="A54" location="'SO 201 - Most'!C2" display="/"/>
    <hyperlink ref="A55" location="'SO 501.1 - Přeložka plyno...'!C2" display="/"/>
    <hyperlink ref="A56" location="'SO 501.2 - Přeložka plyno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15"/>
      <c r="B1" s="15"/>
      <c r="C1" s="15"/>
      <c r="D1" s="16" t="s">
        <v>1</v>
      </c>
      <c r="E1" s="15"/>
      <c r="F1" s="116" t="s">
        <v>89</v>
      </c>
      <c r="G1" s="116" t="s">
        <v>90</v>
      </c>
      <c r="H1" s="116"/>
      <c r="I1" s="15"/>
      <c r="J1" s="116" t="s">
        <v>91</v>
      </c>
      <c r="K1" s="16" t="s">
        <v>92</v>
      </c>
      <c r="L1" s="116" t="s">
        <v>93</v>
      </c>
      <c r="M1" s="116"/>
      <c r="N1" s="116"/>
      <c r="O1" s="116"/>
      <c r="P1" s="116"/>
      <c r="Q1" s="116"/>
      <c r="R1" s="116"/>
      <c r="S1" s="116"/>
      <c r="T1" s="116"/>
      <c r="U1" s="117"/>
      <c r="V1" s="117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75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76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>
      <c r="B6" s="27"/>
      <c r="C6" s="28"/>
      <c r="D6" s="36" t="s">
        <v>17</v>
      </c>
      <c r="E6" s="28"/>
      <c r="F6" s="28"/>
      <c r="G6" s="28"/>
      <c r="H6" s="28"/>
      <c r="I6" s="28"/>
      <c r="J6" s="28"/>
      <c r="K6" s="30"/>
    </row>
    <row r="7" ht="16.5" customHeight="1">
      <c r="B7" s="27"/>
      <c r="C7" s="28"/>
      <c r="D7" s="28"/>
      <c r="E7" s="118" t="str">
        <f>'Rekapitulace stavby'!K6</f>
        <v>Oprava mostu ev.č. 11417-2 Most přes odpad rybníka v obci Sychrov</v>
      </c>
      <c r="F7" s="36"/>
      <c r="G7" s="36"/>
      <c r="H7" s="36"/>
      <c r="I7" s="28"/>
      <c r="J7" s="28"/>
      <c r="K7" s="30"/>
    </row>
    <row r="8" s="1" customFormat="1">
      <c r="B8" s="39"/>
      <c r="C8" s="40"/>
      <c r="D8" s="36" t="s">
        <v>95</v>
      </c>
      <c r="E8" s="40"/>
      <c r="F8" s="40"/>
      <c r="G8" s="40"/>
      <c r="H8" s="40"/>
      <c r="I8" s="40"/>
      <c r="J8" s="40"/>
      <c r="K8" s="44"/>
    </row>
    <row r="9" s="1" customFormat="1" ht="36.96" customHeight="1">
      <c r="B9" s="39"/>
      <c r="C9" s="40"/>
      <c r="D9" s="40"/>
      <c r="E9" s="119" t="s">
        <v>96</v>
      </c>
      <c r="F9" s="40"/>
      <c r="G9" s="40"/>
      <c r="H9" s="40"/>
      <c r="I9" s="40"/>
      <c r="J9" s="40"/>
      <c r="K9" s="44"/>
    </row>
    <row r="10" s="1" customFormat="1">
      <c r="B10" s="39"/>
      <c r="C10" s="40"/>
      <c r="D10" s="40"/>
      <c r="E10" s="40"/>
      <c r="F10" s="40"/>
      <c r="G10" s="40"/>
      <c r="H10" s="40"/>
      <c r="I10" s="40"/>
      <c r="J10" s="40"/>
      <c r="K10" s="44"/>
    </row>
    <row r="11" s="1" customFormat="1" ht="14.4" customHeight="1">
      <c r="B11" s="39"/>
      <c r="C11" s="40"/>
      <c r="D11" s="36" t="s">
        <v>19</v>
      </c>
      <c r="E11" s="40"/>
      <c r="F11" s="33" t="s">
        <v>5</v>
      </c>
      <c r="G11" s="40"/>
      <c r="H11" s="40"/>
      <c r="I11" s="36" t="s">
        <v>20</v>
      </c>
      <c r="J11" s="33" t="s">
        <v>5</v>
      </c>
      <c r="K11" s="44"/>
    </row>
    <row r="12" s="1" customFormat="1" ht="14.4" customHeight="1">
      <c r="B12" s="39"/>
      <c r="C12" s="40"/>
      <c r="D12" s="36" t="s">
        <v>21</v>
      </c>
      <c r="E12" s="40"/>
      <c r="F12" s="33" t="s">
        <v>22</v>
      </c>
      <c r="G12" s="40"/>
      <c r="H12" s="40"/>
      <c r="I12" s="36" t="s">
        <v>23</v>
      </c>
      <c r="J12" s="120" t="str">
        <f>'Rekapitulace stavby'!AN8</f>
        <v>7. 5. 2019</v>
      </c>
      <c r="K12" s="44"/>
    </row>
    <row r="13" s="1" customFormat="1" ht="10.8" customHeight="1">
      <c r="B13" s="39"/>
      <c r="C13" s="40"/>
      <c r="D13" s="40"/>
      <c r="E13" s="40"/>
      <c r="F13" s="40"/>
      <c r="G13" s="40"/>
      <c r="H13" s="40"/>
      <c r="I13" s="40"/>
      <c r="J13" s="40"/>
      <c r="K13" s="44"/>
    </row>
    <row r="14" s="1" customFormat="1" ht="14.4" customHeight="1">
      <c r="B14" s="39"/>
      <c r="C14" s="40"/>
      <c r="D14" s="36" t="s">
        <v>25</v>
      </c>
      <c r="E14" s="40"/>
      <c r="F14" s="40"/>
      <c r="G14" s="40"/>
      <c r="H14" s="40"/>
      <c r="I14" s="36" t="s">
        <v>26</v>
      </c>
      <c r="J14" s="33" t="str">
        <f>IF('Rekapitulace stavby'!AN10="","",'Rekapitulace stavby'!AN10)</f>
        <v/>
      </c>
      <c r="K14" s="44"/>
    </row>
    <row r="15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36" t="s">
        <v>27</v>
      </c>
      <c r="J15" s="33" t="str">
        <f>IF('Rekapitulace stavby'!AN11="","",'Rekapitulace stavby'!AN11)</f>
        <v/>
      </c>
      <c r="K15" s="44"/>
    </row>
    <row r="16" s="1" customFormat="1" ht="6.96" customHeight="1">
      <c r="B16" s="39"/>
      <c r="C16" s="40"/>
      <c r="D16" s="40"/>
      <c r="E16" s="40"/>
      <c r="F16" s="40"/>
      <c r="G16" s="40"/>
      <c r="H16" s="40"/>
      <c r="I16" s="40"/>
      <c r="J16" s="40"/>
      <c r="K16" s="44"/>
    </row>
    <row r="17" s="1" customFormat="1" ht="14.4" customHeight="1">
      <c r="B17" s="39"/>
      <c r="C17" s="40"/>
      <c r="D17" s="36" t="s">
        <v>28</v>
      </c>
      <c r="E17" s="40"/>
      <c r="F17" s="40"/>
      <c r="G17" s="40"/>
      <c r="H17" s="40"/>
      <c r="I17" s="36" t="s">
        <v>26</v>
      </c>
      <c r="J17" s="33" t="str">
        <f>IF('Rekapitulace stavby'!AN13="Vyplň údaj","",IF('Rekapitulace stavby'!AN13="","",'Rekapitulace stavby'!AN13))</f>
        <v/>
      </c>
      <c r="K17" s="44"/>
    </row>
    <row r="18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 xml:space="preserve"> </v>
      </c>
      <c r="F18" s="40"/>
      <c r="G18" s="40"/>
      <c r="H18" s="40"/>
      <c r="I18" s="36" t="s">
        <v>27</v>
      </c>
      <c r="J18" s="33" t="str">
        <f>IF('Rekapitulace stavby'!AN14="Vyplň údaj","",IF('Rekapitulace stavby'!AN14="","",'Rekapitulace stavby'!AN14))</f>
        <v/>
      </c>
      <c r="K18" s="44"/>
    </row>
    <row r="19" s="1" customFormat="1" ht="6.96" customHeight="1">
      <c r="B19" s="39"/>
      <c r="C19" s="40"/>
      <c r="D19" s="40"/>
      <c r="E19" s="40"/>
      <c r="F19" s="40"/>
      <c r="G19" s="40"/>
      <c r="H19" s="40"/>
      <c r="I19" s="40"/>
      <c r="J19" s="40"/>
      <c r="K19" s="44"/>
    </row>
    <row r="20" s="1" customFormat="1" ht="14.4" customHeight="1">
      <c r="B20" s="39"/>
      <c r="C20" s="40"/>
      <c r="D20" s="36" t="s">
        <v>29</v>
      </c>
      <c r="E20" s="40"/>
      <c r="F20" s="40"/>
      <c r="G20" s="40"/>
      <c r="H20" s="40"/>
      <c r="I20" s="36" t="s">
        <v>26</v>
      </c>
      <c r="J20" s="33" t="str">
        <f>IF('Rekapitulace stavby'!AN16="","",'Rekapitulace stavby'!AN16)</f>
        <v/>
      </c>
      <c r="K20" s="44"/>
    </row>
    <row r="2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36" t="s">
        <v>27</v>
      </c>
      <c r="J21" s="33" t="str">
        <f>IF('Rekapitulace stavby'!AN17="","",'Rekapitulace stavby'!AN17)</f>
        <v/>
      </c>
      <c r="K21" s="44"/>
    </row>
    <row r="22" s="1" customFormat="1" ht="6.96" customHeight="1">
      <c r="B22" s="39"/>
      <c r="C22" s="40"/>
      <c r="D22" s="40"/>
      <c r="E22" s="40"/>
      <c r="F22" s="40"/>
      <c r="G22" s="40"/>
      <c r="H22" s="40"/>
      <c r="I22" s="40"/>
      <c r="J22" s="40"/>
      <c r="K22" s="44"/>
    </row>
    <row r="23" s="1" customFormat="1" ht="14.4" customHeight="1">
      <c r="B23" s="39"/>
      <c r="C23" s="40"/>
      <c r="D23" s="36" t="s">
        <v>31</v>
      </c>
      <c r="E23" s="40"/>
      <c r="F23" s="40"/>
      <c r="G23" s="40"/>
      <c r="H23" s="40"/>
      <c r="I23" s="40"/>
      <c r="J23" s="40"/>
      <c r="K23" s="44"/>
    </row>
    <row r="24" s="6" customFormat="1" ht="16.5" customHeight="1">
      <c r="B24" s="121"/>
      <c r="C24" s="122"/>
      <c r="D24" s="122"/>
      <c r="E24" s="37" t="s">
        <v>5</v>
      </c>
      <c r="F24" s="37"/>
      <c r="G24" s="37"/>
      <c r="H24" s="37"/>
      <c r="I24" s="122"/>
      <c r="J24" s="122"/>
      <c r="K24" s="123"/>
    </row>
    <row r="25" s="1" customFormat="1" ht="6.96" customHeight="1">
      <c r="B25" s="39"/>
      <c r="C25" s="40"/>
      <c r="D25" s="40"/>
      <c r="E25" s="40"/>
      <c r="F25" s="40"/>
      <c r="G25" s="40"/>
      <c r="H25" s="40"/>
      <c r="I25" s="40"/>
      <c r="J25" s="40"/>
      <c r="K25" s="44"/>
    </row>
    <row r="26" s="1" customFormat="1" ht="6.96" customHeight="1">
      <c r="B26" s="39"/>
      <c r="C26" s="40"/>
      <c r="D26" s="75"/>
      <c r="E26" s="75"/>
      <c r="F26" s="75"/>
      <c r="G26" s="75"/>
      <c r="H26" s="75"/>
      <c r="I26" s="75"/>
      <c r="J26" s="75"/>
      <c r="K26" s="124"/>
    </row>
    <row r="27" s="1" customFormat="1" ht="25.44" customHeight="1">
      <c r="B27" s="39"/>
      <c r="C27" s="40"/>
      <c r="D27" s="125" t="s">
        <v>32</v>
      </c>
      <c r="E27" s="40"/>
      <c r="F27" s="40"/>
      <c r="G27" s="40"/>
      <c r="H27" s="40"/>
      <c r="I27" s="40"/>
      <c r="J27" s="126">
        <f>ROUND(J78,2)</f>
        <v>2315000</v>
      </c>
      <c r="K27" s="44"/>
    </row>
    <row r="28" s="1" customFormat="1" ht="6.96" customHeight="1">
      <c r="B28" s="39"/>
      <c r="C28" s="40"/>
      <c r="D28" s="75"/>
      <c r="E28" s="75"/>
      <c r="F28" s="75"/>
      <c r="G28" s="75"/>
      <c r="H28" s="75"/>
      <c r="I28" s="75"/>
      <c r="J28" s="75"/>
      <c r="K28" s="124"/>
    </row>
    <row r="29" s="1" customFormat="1" ht="14.4" customHeight="1">
      <c r="B29" s="39"/>
      <c r="C29" s="40"/>
      <c r="D29" s="40"/>
      <c r="E29" s="40"/>
      <c r="F29" s="45" t="s">
        <v>34</v>
      </c>
      <c r="G29" s="40"/>
      <c r="H29" s="40"/>
      <c r="I29" s="45" t="s">
        <v>33</v>
      </c>
      <c r="J29" s="45" t="s">
        <v>35</v>
      </c>
      <c r="K29" s="44"/>
    </row>
    <row r="30" s="1" customFormat="1" ht="14.4" customHeight="1">
      <c r="B30" s="39"/>
      <c r="C30" s="40"/>
      <c r="D30" s="48" t="s">
        <v>36</v>
      </c>
      <c r="E30" s="48" t="s">
        <v>37</v>
      </c>
      <c r="F30" s="127">
        <f>ROUND(SUM(BE78:BE111), 2)</f>
        <v>2315000</v>
      </c>
      <c r="G30" s="40"/>
      <c r="H30" s="40"/>
      <c r="I30" s="128">
        <v>0.20999999999999999</v>
      </c>
      <c r="J30" s="127">
        <f>ROUND(ROUND((SUM(BE78:BE111)), 2)*I30, 2)</f>
        <v>486150</v>
      </c>
      <c r="K30" s="44"/>
    </row>
    <row r="31" s="1" customFormat="1" ht="14.4" customHeight="1">
      <c r="B31" s="39"/>
      <c r="C31" s="40"/>
      <c r="D31" s="40"/>
      <c r="E31" s="48" t="s">
        <v>38</v>
      </c>
      <c r="F31" s="127">
        <f>ROUND(SUM(BF78:BF111), 2)</f>
        <v>0</v>
      </c>
      <c r="G31" s="40"/>
      <c r="H31" s="40"/>
      <c r="I31" s="128">
        <v>0.14999999999999999</v>
      </c>
      <c r="J31" s="127">
        <f>ROUND(ROUND((SUM(BF78:BF111)), 2)*I31, 2)</f>
        <v>0</v>
      </c>
      <c r="K31" s="44"/>
    </row>
    <row r="32" hidden="1" s="1" customFormat="1" ht="14.4" customHeight="1">
      <c r="B32" s="39"/>
      <c r="C32" s="40"/>
      <c r="D32" s="40"/>
      <c r="E32" s="48" t="s">
        <v>39</v>
      </c>
      <c r="F32" s="127">
        <f>ROUND(SUM(BG78:BG111), 2)</f>
        <v>0</v>
      </c>
      <c r="G32" s="40"/>
      <c r="H32" s="40"/>
      <c r="I32" s="128">
        <v>0.20999999999999999</v>
      </c>
      <c r="J32" s="127">
        <v>0</v>
      </c>
      <c r="K32" s="44"/>
    </row>
    <row r="33" hidden="1" s="1" customFormat="1" ht="14.4" customHeight="1">
      <c r="B33" s="39"/>
      <c r="C33" s="40"/>
      <c r="D33" s="40"/>
      <c r="E33" s="48" t="s">
        <v>40</v>
      </c>
      <c r="F33" s="127">
        <f>ROUND(SUM(BH78:BH111), 2)</f>
        <v>0</v>
      </c>
      <c r="G33" s="40"/>
      <c r="H33" s="40"/>
      <c r="I33" s="128">
        <v>0.14999999999999999</v>
      </c>
      <c r="J33" s="127">
        <v>0</v>
      </c>
      <c r="K33" s="44"/>
    </row>
    <row r="34" hidden="1" s="1" customFormat="1" ht="14.4" customHeight="1">
      <c r="B34" s="39"/>
      <c r="C34" s="40"/>
      <c r="D34" s="40"/>
      <c r="E34" s="48" t="s">
        <v>41</v>
      </c>
      <c r="F34" s="127">
        <f>ROUND(SUM(BI78:BI111), 2)</f>
        <v>0</v>
      </c>
      <c r="G34" s="40"/>
      <c r="H34" s="40"/>
      <c r="I34" s="128">
        <v>0</v>
      </c>
      <c r="J34" s="127">
        <v>0</v>
      </c>
      <c r="K34" s="44"/>
    </row>
    <row r="35" s="1" customFormat="1" ht="6.96" customHeight="1">
      <c r="B35" s="39"/>
      <c r="C35" s="40"/>
      <c r="D35" s="40"/>
      <c r="E35" s="40"/>
      <c r="F35" s="40"/>
      <c r="G35" s="40"/>
      <c r="H35" s="40"/>
      <c r="I35" s="40"/>
      <c r="J35" s="40"/>
      <c r="K35" s="44"/>
    </row>
    <row r="36" s="1" customFormat="1" ht="25.44" customHeight="1">
      <c r="B36" s="39"/>
      <c r="C36" s="129"/>
      <c r="D36" s="130" t="s">
        <v>42</v>
      </c>
      <c r="E36" s="81"/>
      <c r="F36" s="81"/>
      <c r="G36" s="131" t="s">
        <v>43</v>
      </c>
      <c r="H36" s="132" t="s">
        <v>44</v>
      </c>
      <c r="I36" s="81"/>
      <c r="J36" s="133">
        <f>SUM(J27:J34)</f>
        <v>2801150</v>
      </c>
      <c r="K36" s="134"/>
    </row>
    <row r="37" s="1" customFormat="1" ht="14.4" customHeight="1">
      <c r="B37" s="60"/>
      <c r="C37" s="61"/>
      <c r="D37" s="61"/>
      <c r="E37" s="61"/>
      <c r="F37" s="61"/>
      <c r="G37" s="61"/>
      <c r="H37" s="61"/>
      <c r="I37" s="61"/>
      <c r="J37" s="61"/>
      <c r="K37" s="62"/>
    </row>
    <row r="41" s="1" customFormat="1" ht="6.96" customHeight="1">
      <c r="B41" s="63"/>
      <c r="C41" s="64"/>
      <c r="D41" s="64"/>
      <c r="E41" s="64"/>
      <c r="F41" s="64"/>
      <c r="G41" s="64"/>
      <c r="H41" s="64"/>
      <c r="I41" s="64"/>
      <c r="J41" s="64"/>
      <c r="K41" s="135"/>
    </row>
    <row r="42" s="1" customFormat="1" ht="36.96" customHeight="1">
      <c r="B42" s="39"/>
      <c r="C42" s="29" t="s">
        <v>97</v>
      </c>
      <c r="D42" s="40"/>
      <c r="E42" s="40"/>
      <c r="F42" s="40"/>
      <c r="G42" s="40"/>
      <c r="H42" s="40"/>
      <c r="I42" s="40"/>
      <c r="J42" s="40"/>
      <c r="K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4"/>
    </row>
    <row r="44" s="1" customFormat="1" ht="14.4" customHeight="1">
      <c r="B44" s="39"/>
      <c r="C44" s="36" t="s">
        <v>17</v>
      </c>
      <c r="D44" s="40"/>
      <c r="E44" s="40"/>
      <c r="F44" s="40"/>
      <c r="G44" s="40"/>
      <c r="H44" s="40"/>
      <c r="I44" s="40"/>
      <c r="J44" s="40"/>
      <c r="K44" s="44"/>
    </row>
    <row r="45" s="1" customFormat="1" ht="16.5" customHeight="1">
      <c r="B45" s="39"/>
      <c r="C45" s="40"/>
      <c r="D45" s="40"/>
      <c r="E45" s="118" t="str">
        <f>E7</f>
        <v>Oprava mostu ev.č. 11417-2 Most přes odpad rybníka v obci Sychrov</v>
      </c>
      <c r="F45" s="36"/>
      <c r="G45" s="36"/>
      <c r="H45" s="36"/>
      <c r="I45" s="40"/>
      <c r="J45" s="40"/>
      <c r="K45" s="44"/>
    </row>
    <row r="46" s="1" customFormat="1" ht="14.4" customHeight="1">
      <c r="B46" s="39"/>
      <c r="C46" s="36" t="s">
        <v>95</v>
      </c>
      <c r="D46" s="40"/>
      <c r="E46" s="40"/>
      <c r="F46" s="40"/>
      <c r="G46" s="40"/>
      <c r="H46" s="40"/>
      <c r="I46" s="40"/>
      <c r="J46" s="40"/>
      <c r="K46" s="44"/>
    </row>
    <row r="47" s="1" customFormat="1" ht="17.25" customHeight="1">
      <c r="B47" s="39"/>
      <c r="C47" s="40"/>
      <c r="D47" s="40"/>
      <c r="E47" s="119" t="str">
        <f>E9</f>
        <v>SO 000 - Vedlejší rozpočtové náklady</v>
      </c>
      <c r="F47" s="40"/>
      <c r="G47" s="40"/>
      <c r="H47" s="40"/>
      <c r="I47" s="40"/>
      <c r="J47" s="40"/>
      <c r="K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4"/>
    </row>
    <row r="49" s="1" customFormat="1" ht="18" customHeight="1">
      <c r="B49" s="39"/>
      <c r="C49" s="36" t="s">
        <v>21</v>
      </c>
      <c r="D49" s="40"/>
      <c r="E49" s="40"/>
      <c r="F49" s="33" t="str">
        <f>F12</f>
        <v xml:space="preserve"> </v>
      </c>
      <c r="G49" s="40"/>
      <c r="H49" s="40"/>
      <c r="I49" s="36" t="s">
        <v>23</v>
      </c>
      <c r="J49" s="120" t="str">
        <f>IF(J12="","",J12)</f>
        <v>7. 5. 2019</v>
      </c>
      <c r="K49" s="44"/>
    </row>
    <row r="50" s="1" customFormat="1" ht="6.96" customHeight="1">
      <c r="B50" s="39"/>
      <c r="C50" s="40"/>
      <c r="D50" s="40"/>
      <c r="E50" s="40"/>
      <c r="F50" s="40"/>
      <c r="G50" s="40"/>
      <c r="H50" s="40"/>
      <c r="I50" s="40"/>
      <c r="J50" s="40"/>
      <c r="K50" s="44"/>
    </row>
    <row r="51" s="1" customFormat="1">
      <c r="B51" s="39"/>
      <c r="C51" s="36" t="s">
        <v>25</v>
      </c>
      <c r="D51" s="40"/>
      <c r="E51" s="40"/>
      <c r="F51" s="33" t="str">
        <f>E15</f>
        <v xml:space="preserve"> </v>
      </c>
      <c r="G51" s="40"/>
      <c r="H51" s="40"/>
      <c r="I51" s="36" t="s">
        <v>29</v>
      </c>
      <c r="J51" s="37" t="str">
        <f>E21</f>
        <v xml:space="preserve"> </v>
      </c>
      <c r="K51" s="44"/>
    </row>
    <row r="52" s="1" customFormat="1" ht="14.4" customHeight="1">
      <c r="B52" s="39"/>
      <c r="C52" s="36" t="s">
        <v>28</v>
      </c>
      <c r="D52" s="40"/>
      <c r="E52" s="40"/>
      <c r="F52" s="33" t="str">
        <f>IF(E18="","",E18)</f>
        <v xml:space="preserve"> </v>
      </c>
      <c r="G52" s="40"/>
      <c r="H52" s="40"/>
      <c r="I52" s="40"/>
      <c r="J52" s="136"/>
      <c r="K52" s="44"/>
    </row>
    <row r="53" s="1" customFormat="1" ht="10.32" customHeight="1">
      <c r="B53" s="39"/>
      <c r="C53" s="40"/>
      <c r="D53" s="40"/>
      <c r="E53" s="40"/>
      <c r="F53" s="40"/>
      <c r="G53" s="40"/>
      <c r="H53" s="40"/>
      <c r="I53" s="40"/>
      <c r="J53" s="40"/>
      <c r="K53" s="44"/>
    </row>
    <row r="54" s="1" customFormat="1" ht="29.28" customHeight="1">
      <c r="B54" s="39"/>
      <c r="C54" s="137" t="s">
        <v>98</v>
      </c>
      <c r="D54" s="129"/>
      <c r="E54" s="129"/>
      <c r="F54" s="129"/>
      <c r="G54" s="129"/>
      <c r="H54" s="129"/>
      <c r="I54" s="129"/>
      <c r="J54" s="138" t="s">
        <v>99</v>
      </c>
      <c r="K54" s="139"/>
    </row>
    <row r="55" s="1" customFormat="1" ht="10.32" customHeight="1">
      <c r="B55" s="39"/>
      <c r="C55" s="40"/>
      <c r="D55" s="40"/>
      <c r="E55" s="40"/>
      <c r="F55" s="40"/>
      <c r="G55" s="40"/>
      <c r="H55" s="40"/>
      <c r="I55" s="40"/>
      <c r="J55" s="40"/>
      <c r="K55" s="44"/>
    </row>
    <row r="56" s="1" customFormat="1" ht="29.28" customHeight="1">
      <c r="B56" s="39"/>
      <c r="C56" s="140" t="s">
        <v>100</v>
      </c>
      <c r="D56" s="40"/>
      <c r="E56" s="40"/>
      <c r="F56" s="40"/>
      <c r="G56" s="40"/>
      <c r="H56" s="40"/>
      <c r="I56" s="40"/>
      <c r="J56" s="126">
        <f>J78</f>
        <v>2315000</v>
      </c>
      <c r="K56" s="44"/>
      <c r="AU56" s="23" t="s">
        <v>101</v>
      </c>
    </row>
    <row r="57" s="7" customFormat="1" ht="24.96" customHeight="1">
      <c r="B57" s="141"/>
      <c r="C57" s="142"/>
      <c r="D57" s="143" t="s">
        <v>102</v>
      </c>
      <c r="E57" s="144"/>
      <c r="F57" s="144"/>
      <c r="G57" s="144"/>
      <c r="H57" s="144"/>
      <c r="I57" s="144"/>
      <c r="J57" s="145">
        <f>J79</f>
        <v>0</v>
      </c>
      <c r="K57" s="146"/>
    </row>
    <row r="58" s="7" customFormat="1" ht="24.96" customHeight="1">
      <c r="B58" s="141"/>
      <c r="C58" s="142"/>
      <c r="D58" s="143" t="s">
        <v>103</v>
      </c>
      <c r="E58" s="144"/>
      <c r="F58" s="144"/>
      <c r="G58" s="144"/>
      <c r="H58" s="144"/>
      <c r="I58" s="144"/>
      <c r="J58" s="145">
        <f>J80</f>
        <v>2315000</v>
      </c>
      <c r="K58" s="146"/>
    </row>
    <row r="59" s="1" customFormat="1" ht="21.84" customHeight="1">
      <c r="B59" s="39"/>
      <c r="C59" s="40"/>
      <c r="D59" s="40"/>
      <c r="E59" s="40"/>
      <c r="F59" s="40"/>
      <c r="G59" s="40"/>
      <c r="H59" s="40"/>
      <c r="I59" s="40"/>
      <c r="J59" s="40"/>
      <c r="K59" s="44"/>
    </row>
    <row r="60" s="1" customFormat="1" ht="6.96" customHeight="1">
      <c r="B60" s="60"/>
      <c r="C60" s="61"/>
      <c r="D60" s="61"/>
      <c r="E60" s="61"/>
      <c r="F60" s="61"/>
      <c r="G60" s="61"/>
      <c r="H60" s="61"/>
      <c r="I60" s="61"/>
      <c r="J60" s="61"/>
      <c r="K60" s="62"/>
    </row>
    <row r="64" s="1" customFormat="1" ht="6.96" customHeight="1">
      <c r="B64" s="63"/>
      <c r="C64" s="64"/>
      <c r="D64" s="64"/>
      <c r="E64" s="64"/>
      <c r="F64" s="64"/>
      <c r="G64" s="64"/>
      <c r="H64" s="64"/>
      <c r="I64" s="64"/>
      <c r="J64" s="64"/>
      <c r="K64" s="64"/>
      <c r="L64" s="39"/>
    </row>
    <row r="65" s="1" customFormat="1" ht="36.96" customHeight="1">
      <c r="B65" s="39"/>
      <c r="C65" s="65" t="s">
        <v>104</v>
      </c>
      <c r="L65" s="39"/>
    </row>
    <row r="66" s="1" customFormat="1" ht="6.96" customHeight="1">
      <c r="B66" s="39"/>
      <c r="L66" s="39"/>
    </row>
    <row r="67" s="1" customFormat="1" ht="14.4" customHeight="1">
      <c r="B67" s="39"/>
      <c r="C67" s="67" t="s">
        <v>17</v>
      </c>
      <c r="L67" s="39"/>
    </row>
    <row r="68" s="1" customFormat="1" ht="16.5" customHeight="1">
      <c r="B68" s="39"/>
      <c r="E68" s="147" t="str">
        <f>E7</f>
        <v>Oprava mostu ev.č. 11417-2 Most přes odpad rybníka v obci Sychrov</v>
      </c>
      <c r="F68" s="67"/>
      <c r="G68" s="67"/>
      <c r="H68" s="67"/>
      <c r="L68" s="39"/>
    </row>
    <row r="69" s="1" customFormat="1" ht="14.4" customHeight="1">
      <c r="B69" s="39"/>
      <c r="C69" s="67" t="s">
        <v>95</v>
      </c>
      <c r="L69" s="39"/>
    </row>
    <row r="70" s="1" customFormat="1" ht="17.25" customHeight="1">
      <c r="B70" s="39"/>
      <c r="E70" s="70" t="str">
        <f>E9</f>
        <v>SO 000 - Vedlejší rozpočtové náklady</v>
      </c>
      <c r="F70" s="1"/>
      <c r="G70" s="1"/>
      <c r="H70" s="1"/>
      <c r="L70" s="39"/>
    </row>
    <row r="71" s="1" customFormat="1" ht="6.96" customHeight="1">
      <c r="B71" s="39"/>
      <c r="L71" s="39"/>
    </row>
    <row r="72" s="1" customFormat="1" ht="18" customHeight="1">
      <c r="B72" s="39"/>
      <c r="C72" s="67" t="s">
        <v>21</v>
      </c>
      <c r="F72" s="148" t="str">
        <f>F12</f>
        <v xml:space="preserve"> </v>
      </c>
      <c r="I72" s="67" t="s">
        <v>23</v>
      </c>
      <c r="J72" s="72" t="str">
        <f>IF(J12="","",J12)</f>
        <v>7. 5. 2019</v>
      </c>
      <c r="L72" s="39"/>
    </row>
    <row r="73" s="1" customFormat="1" ht="6.96" customHeight="1">
      <c r="B73" s="39"/>
      <c r="L73" s="39"/>
    </row>
    <row r="74" s="1" customFormat="1">
      <c r="B74" s="39"/>
      <c r="C74" s="67" t="s">
        <v>25</v>
      </c>
      <c r="F74" s="148" t="str">
        <f>E15</f>
        <v xml:space="preserve"> </v>
      </c>
      <c r="I74" s="67" t="s">
        <v>29</v>
      </c>
      <c r="J74" s="148" t="str">
        <f>E21</f>
        <v xml:space="preserve"> </v>
      </c>
      <c r="L74" s="39"/>
    </row>
    <row r="75" s="1" customFormat="1" ht="14.4" customHeight="1">
      <c r="B75" s="39"/>
      <c r="C75" s="67" t="s">
        <v>28</v>
      </c>
      <c r="F75" s="148" t="str">
        <f>IF(E18="","",E18)</f>
        <v xml:space="preserve"> </v>
      </c>
      <c r="L75" s="39"/>
    </row>
    <row r="76" s="1" customFormat="1" ht="10.32" customHeight="1">
      <c r="B76" s="39"/>
      <c r="L76" s="39"/>
    </row>
    <row r="77" s="8" customFormat="1" ht="29.28" customHeight="1">
      <c r="B77" s="149"/>
      <c r="C77" s="150" t="s">
        <v>105</v>
      </c>
      <c r="D77" s="151" t="s">
        <v>51</v>
      </c>
      <c r="E77" s="151" t="s">
        <v>47</v>
      </c>
      <c r="F77" s="151" t="s">
        <v>106</v>
      </c>
      <c r="G77" s="151" t="s">
        <v>107</v>
      </c>
      <c r="H77" s="151" t="s">
        <v>108</v>
      </c>
      <c r="I77" s="151" t="s">
        <v>109</v>
      </c>
      <c r="J77" s="151" t="s">
        <v>99</v>
      </c>
      <c r="K77" s="152" t="s">
        <v>110</v>
      </c>
      <c r="L77" s="149"/>
      <c r="M77" s="85" t="s">
        <v>111</v>
      </c>
      <c r="N77" s="86" t="s">
        <v>36</v>
      </c>
      <c r="O77" s="86" t="s">
        <v>112</v>
      </c>
      <c r="P77" s="86" t="s">
        <v>113</v>
      </c>
      <c r="Q77" s="86" t="s">
        <v>114</v>
      </c>
      <c r="R77" s="86" t="s">
        <v>115</v>
      </c>
      <c r="S77" s="86" t="s">
        <v>116</v>
      </c>
      <c r="T77" s="87" t="s">
        <v>117</v>
      </c>
    </row>
    <row r="78" s="1" customFormat="1" ht="29.28" customHeight="1">
      <c r="B78" s="39"/>
      <c r="C78" s="89" t="s">
        <v>100</v>
      </c>
      <c r="J78" s="153">
        <f>BK78</f>
        <v>2315000</v>
      </c>
      <c r="L78" s="39"/>
      <c r="M78" s="88"/>
      <c r="N78" s="75"/>
      <c r="O78" s="75"/>
      <c r="P78" s="154">
        <f>P79+P80</f>
        <v>0</v>
      </c>
      <c r="Q78" s="75"/>
      <c r="R78" s="154">
        <f>R79+R80</f>
        <v>0</v>
      </c>
      <c r="S78" s="75"/>
      <c r="T78" s="155">
        <f>T79+T80</f>
        <v>0</v>
      </c>
      <c r="AT78" s="23" t="s">
        <v>65</v>
      </c>
      <c r="AU78" s="23" t="s">
        <v>101</v>
      </c>
      <c r="BK78" s="156">
        <f>BK79+BK80</f>
        <v>2315000</v>
      </c>
    </row>
    <row r="79" s="9" customFormat="1" ht="37.44" customHeight="1">
      <c r="B79" s="157"/>
      <c r="D79" s="158" t="s">
        <v>65</v>
      </c>
      <c r="E79" s="159" t="s">
        <v>118</v>
      </c>
      <c r="F79" s="159" t="s">
        <v>119</v>
      </c>
      <c r="J79" s="160">
        <f>BK79</f>
        <v>0</v>
      </c>
      <c r="L79" s="157"/>
      <c r="M79" s="161"/>
      <c r="N79" s="162"/>
      <c r="O79" s="162"/>
      <c r="P79" s="163">
        <v>0</v>
      </c>
      <c r="Q79" s="162"/>
      <c r="R79" s="163">
        <v>0</v>
      </c>
      <c r="S79" s="162"/>
      <c r="T79" s="164">
        <v>0</v>
      </c>
      <c r="AR79" s="158" t="s">
        <v>74</v>
      </c>
      <c r="AT79" s="165" t="s">
        <v>65</v>
      </c>
      <c r="AU79" s="165" t="s">
        <v>66</v>
      </c>
      <c r="AY79" s="158" t="s">
        <v>120</v>
      </c>
      <c r="BK79" s="166">
        <v>0</v>
      </c>
    </row>
    <row r="80" s="9" customFormat="1" ht="24.96" customHeight="1">
      <c r="B80" s="157"/>
      <c r="D80" s="158" t="s">
        <v>65</v>
      </c>
      <c r="E80" s="159" t="s">
        <v>121</v>
      </c>
      <c r="F80" s="159" t="s">
        <v>122</v>
      </c>
      <c r="J80" s="160">
        <f>BK80</f>
        <v>2315000</v>
      </c>
      <c r="L80" s="157"/>
      <c r="M80" s="161"/>
      <c r="N80" s="162"/>
      <c r="O80" s="162"/>
      <c r="P80" s="163">
        <f>SUM(P81:P111)</f>
        <v>0</v>
      </c>
      <c r="Q80" s="162"/>
      <c r="R80" s="163">
        <f>SUM(R81:R111)</f>
        <v>0</v>
      </c>
      <c r="S80" s="162"/>
      <c r="T80" s="164">
        <f>SUM(T81:T111)</f>
        <v>0</v>
      </c>
      <c r="AR80" s="158" t="s">
        <v>123</v>
      </c>
      <c r="AT80" s="165" t="s">
        <v>65</v>
      </c>
      <c r="AU80" s="165" t="s">
        <v>66</v>
      </c>
      <c r="AY80" s="158" t="s">
        <v>120</v>
      </c>
      <c r="BK80" s="166">
        <f>SUM(BK81:BK111)</f>
        <v>2315000</v>
      </c>
    </row>
    <row r="81" s="1" customFormat="1" ht="16.5" customHeight="1">
      <c r="B81" s="167"/>
      <c r="C81" s="168" t="s">
        <v>74</v>
      </c>
      <c r="D81" s="168" t="s">
        <v>124</v>
      </c>
      <c r="E81" s="169" t="s">
        <v>125</v>
      </c>
      <c r="F81" s="170" t="s">
        <v>126</v>
      </c>
      <c r="G81" s="171" t="s">
        <v>127</v>
      </c>
      <c r="H81" s="172">
        <v>1</v>
      </c>
      <c r="I81" s="173">
        <v>250000</v>
      </c>
      <c r="J81" s="173">
        <f>ROUND(I81*H81,2)</f>
        <v>250000</v>
      </c>
      <c r="K81" s="170" t="s">
        <v>128</v>
      </c>
      <c r="L81" s="39"/>
      <c r="M81" s="174" t="s">
        <v>5</v>
      </c>
      <c r="N81" s="175" t="s">
        <v>37</v>
      </c>
      <c r="O81" s="176">
        <v>0</v>
      </c>
      <c r="P81" s="176">
        <f>O81*H81</f>
        <v>0</v>
      </c>
      <c r="Q81" s="176">
        <v>0</v>
      </c>
      <c r="R81" s="176">
        <f>Q81*H81</f>
        <v>0</v>
      </c>
      <c r="S81" s="176">
        <v>0</v>
      </c>
      <c r="T81" s="177">
        <f>S81*H81</f>
        <v>0</v>
      </c>
      <c r="AR81" s="23" t="s">
        <v>129</v>
      </c>
      <c r="AT81" s="23" t="s">
        <v>124</v>
      </c>
      <c r="AU81" s="23" t="s">
        <v>74</v>
      </c>
      <c r="AY81" s="23" t="s">
        <v>120</v>
      </c>
      <c r="BE81" s="178">
        <f>IF(N81="základní",J81,0)</f>
        <v>250000</v>
      </c>
      <c r="BF81" s="178">
        <f>IF(N81="snížená",J81,0)</f>
        <v>0</v>
      </c>
      <c r="BG81" s="178">
        <f>IF(N81="zákl. přenesená",J81,0)</f>
        <v>0</v>
      </c>
      <c r="BH81" s="178">
        <f>IF(N81="sníž. přenesená",J81,0)</f>
        <v>0</v>
      </c>
      <c r="BI81" s="178">
        <f>IF(N81="nulová",J81,0)</f>
        <v>0</v>
      </c>
      <c r="BJ81" s="23" t="s">
        <v>74</v>
      </c>
      <c r="BK81" s="178">
        <f>ROUND(I81*H81,2)</f>
        <v>250000</v>
      </c>
      <c r="BL81" s="23" t="s">
        <v>129</v>
      </c>
      <c r="BM81" s="23" t="s">
        <v>130</v>
      </c>
    </row>
    <row r="82" s="1" customFormat="1">
      <c r="B82" s="39"/>
      <c r="D82" s="179" t="s">
        <v>131</v>
      </c>
      <c r="F82" s="180" t="s">
        <v>132</v>
      </c>
      <c r="L82" s="39"/>
      <c r="M82" s="181"/>
      <c r="N82" s="40"/>
      <c r="O82" s="40"/>
      <c r="P82" s="40"/>
      <c r="Q82" s="40"/>
      <c r="R82" s="40"/>
      <c r="S82" s="40"/>
      <c r="T82" s="78"/>
      <c r="AT82" s="23" t="s">
        <v>131</v>
      </c>
      <c r="AU82" s="23" t="s">
        <v>74</v>
      </c>
    </row>
    <row r="83" s="1" customFormat="1">
      <c r="B83" s="39"/>
      <c r="D83" s="179" t="s">
        <v>133</v>
      </c>
      <c r="F83" s="182" t="s">
        <v>134</v>
      </c>
      <c r="L83" s="39"/>
      <c r="M83" s="181"/>
      <c r="N83" s="40"/>
      <c r="O83" s="40"/>
      <c r="P83" s="40"/>
      <c r="Q83" s="40"/>
      <c r="R83" s="40"/>
      <c r="S83" s="40"/>
      <c r="T83" s="78"/>
      <c r="AT83" s="23" t="s">
        <v>133</v>
      </c>
      <c r="AU83" s="23" t="s">
        <v>74</v>
      </c>
    </row>
    <row r="84" s="1" customFormat="1" ht="16.5" customHeight="1">
      <c r="B84" s="167"/>
      <c r="C84" s="168" t="s">
        <v>76</v>
      </c>
      <c r="D84" s="168" t="s">
        <v>124</v>
      </c>
      <c r="E84" s="169" t="s">
        <v>135</v>
      </c>
      <c r="F84" s="170" t="s">
        <v>136</v>
      </c>
      <c r="G84" s="171" t="s">
        <v>127</v>
      </c>
      <c r="H84" s="172">
        <v>1</v>
      </c>
      <c r="I84" s="173">
        <v>250000</v>
      </c>
      <c r="J84" s="173">
        <f>ROUND(I84*H84,2)</f>
        <v>250000</v>
      </c>
      <c r="K84" s="170" t="s">
        <v>5</v>
      </c>
      <c r="L84" s="39"/>
      <c r="M84" s="174" t="s">
        <v>5</v>
      </c>
      <c r="N84" s="175" t="s">
        <v>37</v>
      </c>
      <c r="O84" s="176">
        <v>0</v>
      </c>
      <c r="P84" s="176">
        <f>O84*H84</f>
        <v>0</v>
      </c>
      <c r="Q84" s="176">
        <v>0</v>
      </c>
      <c r="R84" s="176">
        <f>Q84*H84</f>
        <v>0</v>
      </c>
      <c r="S84" s="176">
        <v>0</v>
      </c>
      <c r="T84" s="177">
        <f>S84*H84</f>
        <v>0</v>
      </c>
      <c r="AR84" s="23" t="s">
        <v>123</v>
      </c>
      <c r="AT84" s="23" t="s">
        <v>124</v>
      </c>
      <c r="AU84" s="23" t="s">
        <v>74</v>
      </c>
      <c r="AY84" s="23" t="s">
        <v>120</v>
      </c>
      <c r="BE84" s="178">
        <f>IF(N84="základní",J84,0)</f>
        <v>250000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3" t="s">
        <v>74</v>
      </c>
      <c r="BK84" s="178">
        <f>ROUND(I84*H84,2)</f>
        <v>250000</v>
      </c>
      <c r="BL84" s="23" t="s">
        <v>123</v>
      </c>
      <c r="BM84" s="23" t="s">
        <v>137</v>
      </c>
    </row>
    <row r="85" s="1" customFormat="1">
      <c r="B85" s="39"/>
      <c r="D85" s="179" t="s">
        <v>131</v>
      </c>
      <c r="F85" s="180" t="s">
        <v>138</v>
      </c>
      <c r="L85" s="39"/>
      <c r="M85" s="181"/>
      <c r="N85" s="40"/>
      <c r="O85" s="40"/>
      <c r="P85" s="40"/>
      <c r="Q85" s="40"/>
      <c r="R85" s="40"/>
      <c r="S85" s="40"/>
      <c r="T85" s="78"/>
      <c r="AT85" s="23" t="s">
        <v>131</v>
      </c>
      <c r="AU85" s="23" t="s">
        <v>74</v>
      </c>
    </row>
    <row r="86" s="1" customFormat="1">
      <c r="B86" s="39"/>
      <c r="D86" s="179" t="s">
        <v>133</v>
      </c>
      <c r="F86" s="182" t="s">
        <v>134</v>
      </c>
      <c r="L86" s="39"/>
      <c r="M86" s="181"/>
      <c r="N86" s="40"/>
      <c r="O86" s="40"/>
      <c r="P86" s="40"/>
      <c r="Q86" s="40"/>
      <c r="R86" s="40"/>
      <c r="S86" s="40"/>
      <c r="T86" s="78"/>
      <c r="AT86" s="23" t="s">
        <v>133</v>
      </c>
      <c r="AU86" s="23" t="s">
        <v>74</v>
      </c>
    </row>
    <row r="87" s="1" customFormat="1" ht="16.5" customHeight="1">
      <c r="B87" s="167"/>
      <c r="C87" s="168" t="s">
        <v>139</v>
      </c>
      <c r="D87" s="168" t="s">
        <v>124</v>
      </c>
      <c r="E87" s="169" t="s">
        <v>140</v>
      </c>
      <c r="F87" s="170" t="s">
        <v>141</v>
      </c>
      <c r="G87" s="171" t="s">
        <v>127</v>
      </c>
      <c r="H87" s="172">
        <v>2500</v>
      </c>
      <c r="I87" s="173">
        <v>246</v>
      </c>
      <c r="J87" s="173">
        <f>ROUND(I87*H87,2)</f>
        <v>615000</v>
      </c>
      <c r="K87" s="170" t="s">
        <v>5</v>
      </c>
      <c r="L87" s="39"/>
      <c r="M87" s="174" t="s">
        <v>5</v>
      </c>
      <c r="N87" s="175" t="s">
        <v>37</v>
      </c>
      <c r="O87" s="176">
        <v>0</v>
      </c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AR87" s="23" t="s">
        <v>123</v>
      </c>
      <c r="AT87" s="23" t="s">
        <v>124</v>
      </c>
      <c r="AU87" s="23" t="s">
        <v>74</v>
      </c>
      <c r="AY87" s="23" t="s">
        <v>120</v>
      </c>
      <c r="BE87" s="178">
        <f>IF(N87="základní",J87,0)</f>
        <v>615000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23" t="s">
        <v>74</v>
      </c>
      <c r="BK87" s="178">
        <f>ROUND(I87*H87,2)</f>
        <v>615000</v>
      </c>
      <c r="BL87" s="23" t="s">
        <v>123</v>
      </c>
      <c r="BM87" s="23" t="s">
        <v>142</v>
      </c>
    </row>
    <row r="88" s="1" customFormat="1">
      <c r="B88" s="39"/>
      <c r="D88" s="179" t="s">
        <v>131</v>
      </c>
      <c r="F88" s="180" t="s">
        <v>143</v>
      </c>
      <c r="L88" s="39"/>
      <c r="M88" s="181"/>
      <c r="N88" s="40"/>
      <c r="O88" s="40"/>
      <c r="P88" s="40"/>
      <c r="Q88" s="40"/>
      <c r="R88" s="40"/>
      <c r="S88" s="40"/>
      <c r="T88" s="78"/>
      <c r="AT88" s="23" t="s">
        <v>131</v>
      </c>
      <c r="AU88" s="23" t="s">
        <v>74</v>
      </c>
    </row>
    <row r="89" s="1" customFormat="1">
      <c r="B89" s="39"/>
      <c r="D89" s="179" t="s">
        <v>133</v>
      </c>
      <c r="F89" s="182" t="s">
        <v>134</v>
      </c>
      <c r="L89" s="39"/>
      <c r="M89" s="181"/>
      <c r="N89" s="40"/>
      <c r="O89" s="40"/>
      <c r="P89" s="40"/>
      <c r="Q89" s="40"/>
      <c r="R89" s="40"/>
      <c r="S89" s="40"/>
      <c r="T89" s="78"/>
      <c r="AT89" s="23" t="s">
        <v>133</v>
      </c>
      <c r="AU89" s="23" t="s">
        <v>74</v>
      </c>
    </row>
    <row r="90" s="10" customFormat="1">
      <c r="B90" s="183"/>
      <c r="D90" s="179" t="s">
        <v>144</v>
      </c>
      <c r="E90" s="184" t="s">
        <v>5</v>
      </c>
      <c r="F90" s="185" t="s">
        <v>145</v>
      </c>
      <c r="H90" s="186">
        <v>2500</v>
      </c>
      <c r="L90" s="183"/>
      <c r="M90" s="187"/>
      <c r="N90" s="188"/>
      <c r="O90" s="188"/>
      <c r="P90" s="188"/>
      <c r="Q90" s="188"/>
      <c r="R90" s="188"/>
      <c r="S90" s="188"/>
      <c r="T90" s="189"/>
      <c r="AT90" s="184" t="s">
        <v>144</v>
      </c>
      <c r="AU90" s="184" t="s">
        <v>74</v>
      </c>
      <c r="AV90" s="10" t="s">
        <v>76</v>
      </c>
      <c r="AW90" s="10" t="s">
        <v>30</v>
      </c>
      <c r="AX90" s="10" t="s">
        <v>66</v>
      </c>
      <c r="AY90" s="184" t="s">
        <v>120</v>
      </c>
    </row>
    <row r="91" s="1" customFormat="1" ht="16.5" customHeight="1">
      <c r="B91" s="167"/>
      <c r="C91" s="168" t="s">
        <v>123</v>
      </c>
      <c r="D91" s="168" t="s">
        <v>124</v>
      </c>
      <c r="E91" s="169" t="s">
        <v>146</v>
      </c>
      <c r="F91" s="170" t="s">
        <v>147</v>
      </c>
      <c r="G91" s="171" t="s">
        <v>148</v>
      </c>
      <c r="H91" s="172">
        <v>1</v>
      </c>
      <c r="I91" s="173">
        <v>200000</v>
      </c>
      <c r="J91" s="173">
        <f>ROUND(I91*H91,2)</f>
        <v>200000</v>
      </c>
      <c r="K91" s="170" t="s">
        <v>5</v>
      </c>
      <c r="L91" s="39"/>
      <c r="M91" s="174" t="s">
        <v>5</v>
      </c>
      <c r="N91" s="175" t="s">
        <v>37</v>
      </c>
      <c r="O91" s="176">
        <v>0</v>
      </c>
      <c r="P91" s="176">
        <f>O91*H91</f>
        <v>0</v>
      </c>
      <c r="Q91" s="176">
        <v>0</v>
      </c>
      <c r="R91" s="176">
        <f>Q91*H91</f>
        <v>0</v>
      </c>
      <c r="S91" s="176">
        <v>0</v>
      </c>
      <c r="T91" s="177">
        <f>S91*H91</f>
        <v>0</v>
      </c>
      <c r="AR91" s="23" t="s">
        <v>123</v>
      </c>
      <c r="AT91" s="23" t="s">
        <v>124</v>
      </c>
      <c r="AU91" s="23" t="s">
        <v>74</v>
      </c>
      <c r="AY91" s="23" t="s">
        <v>120</v>
      </c>
      <c r="BE91" s="178">
        <f>IF(N91="základní",J91,0)</f>
        <v>200000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23" t="s">
        <v>74</v>
      </c>
      <c r="BK91" s="178">
        <f>ROUND(I91*H91,2)</f>
        <v>200000</v>
      </c>
      <c r="BL91" s="23" t="s">
        <v>123</v>
      </c>
      <c r="BM91" s="23" t="s">
        <v>149</v>
      </c>
    </row>
    <row r="92" s="1" customFormat="1">
      <c r="B92" s="39"/>
      <c r="D92" s="179" t="s">
        <v>131</v>
      </c>
      <c r="F92" s="180" t="s">
        <v>150</v>
      </c>
      <c r="L92" s="39"/>
      <c r="M92" s="181"/>
      <c r="N92" s="40"/>
      <c r="O92" s="40"/>
      <c r="P92" s="40"/>
      <c r="Q92" s="40"/>
      <c r="R92" s="40"/>
      <c r="S92" s="40"/>
      <c r="T92" s="78"/>
      <c r="AT92" s="23" t="s">
        <v>131</v>
      </c>
      <c r="AU92" s="23" t="s">
        <v>74</v>
      </c>
    </row>
    <row r="93" s="1" customFormat="1" ht="16.5" customHeight="1">
      <c r="B93" s="167"/>
      <c r="C93" s="168" t="s">
        <v>151</v>
      </c>
      <c r="D93" s="168" t="s">
        <v>124</v>
      </c>
      <c r="E93" s="169" t="s">
        <v>152</v>
      </c>
      <c r="F93" s="170" t="s">
        <v>153</v>
      </c>
      <c r="G93" s="171" t="s">
        <v>127</v>
      </c>
      <c r="H93" s="172">
        <v>1</v>
      </c>
      <c r="I93" s="173">
        <v>100000</v>
      </c>
      <c r="J93" s="173">
        <f>ROUND(I93*H93,2)</f>
        <v>100000</v>
      </c>
      <c r="K93" s="170" t="s">
        <v>5</v>
      </c>
      <c r="L93" s="39"/>
      <c r="M93" s="174" t="s">
        <v>5</v>
      </c>
      <c r="N93" s="175" t="s">
        <v>37</v>
      </c>
      <c r="O93" s="176">
        <v>0</v>
      </c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AR93" s="23" t="s">
        <v>123</v>
      </c>
      <c r="AT93" s="23" t="s">
        <v>124</v>
      </c>
      <c r="AU93" s="23" t="s">
        <v>74</v>
      </c>
      <c r="AY93" s="23" t="s">
        <v>120</v>
      </c>
      <c r="BE93" s="178">
        <f>IF(N93="základní",J93,0)</f>
        <v>100000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23" t="s">
        <v>74</v>
      </c>
      <c r="BK93" s="178">
        <f>ROUND(I93*H93,2)</f>
        <v>100000</v>
      </c>
      <c r="BL93" s="23" t="s">
        <v>123</v>
      </c>
      <c r="BM93" s="23" t="s">
        <v>154</v>
      </c>
    </row>
    <row r="94" s="1" customFormat="1">
      <c r="B94" s="39"/>
      <c r="D94" s="179" t="s">
        <v>131</v>
      </c>
      <c r="F94" s="180" t="s">
        <v>153</v>
      </c>
      <c r="L94" s="39"/>
      <c r="M94" s="181"/>
      <c r="N94" s="40"/>
      <c r="O94" s="40"/>
      <c r="P94" s="40"/>
      <c r="Q94" s="40"/>
      <c r="R94" s="40"/>
      <c r="S94" s="40"/>
      <c r="T94" s="78"/>
      <c r="AT94" s="23" t="s">
        <v>131</v>
      </c>
      <c r="AU94" s="23" t="s">
        <v>74</v>
      </c>
    </row>
    <row r="95" s="1" customFormat="1">
      <c r="B95" s="39"/>
      <c r="D95" s="179" t="s">
        <v>155</v>
      </c>
      <c r="F95" s="182" t="s">
        <v>156</v>
      </c>
      <c r="L95" s="39"/>
      <c r="M95" s="181"/>
      <c r="N95" s="40"/>
      <c r="O95" s="40"/>
      <c r="P95" s="40"/>
      <c r="Q95" s="40"/>
      <c r="R95" s="40"/>
      <c r="S95" s="40"/>
      <c r="T95" s="78"/>
      <c r="AT95" s="23" t="s">
        <v>155</v>
      </c>
      <c r="AU95" s="23" t="s">
        <v>74</v>
      </c>
    </row>
    <row r="96" s="1" customFormat="1" ht="16.5" customHeight="1">
      <c r="B96" s="167"/>
      <c r="C96" s="168" t="s">
        <v>157</v>
      </c>
      <c r="D96" s="168" t="s">
        <v>124</v>
      </c>
      <c r="E96" s="169" t="s">
        <v>158</v>
      </c>
      <c r="F96" s="170" t="s">
        <v>159</v>
      </c>
      <c r="G96" s="171" t="s">
        <v>127</v>
      </c>
      <c r="H96" s="172">
        <v>1</v>
      </c>
      <c r="I96" s="173">
        <v>80000</v>
      </c>
      <c r="J96" s="173">
        <f>ROUND(I96*H96,2)</f>
        <v>80000</v>
      </c>
      <c r="K96" s="170" t="s">
        <v>160</v>
      </c>
      <c r="L96" s="39"/>
      <c r="M96" s="174" t="s">
        <v>5</v>
      </c>
      <c r="N96" s="175" t="s">
        <v>37</v>
      </c>
      <c r="O96" s="176">
        <v>0</v>
      </c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AR96" s="23" t="s">
        <v>123</v>
      </c>
      <c r="AT96" s="23" t="s">
        <v>124</v>
      </c>
      <c r="AU96" s="23" t="s">
        <v>74</v>
      </c>
      <c r="AY96" s="23" t="s">
        <v>120</v>
      </c>
      <c r="BE96" s="178">
        <f>IF(N96="základní",J96,0)</f>
        <v>80000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23" t="s">
        <v>74</v>
      </c>
      <c r="BK96" s="178">
        <f>ROUND(I96*H96,2)</f>
        <v>80000</v>
      </c>
      <c r="BL96" s="23" t="s">
        <v>123</v>
      </c>
      <c r="BM96" s="23" t="s">
        <v>161</v>
      </c>
    </row>
    <row r="97" s="1" customFormat="1">
      <c r="B97" s="39"/>
      <c r="D97" s="179" t="s">
        <v>131</v>
      </c>
      <c r="F97" s="180" t="s">
        <v>153</v>
      </c>
      <c r="L97" s="39"/>
      <c r="M97" s="181"/>
      <c r="N97" s="40"/>
      <c r="O97" s="40"/>
      <c r="P97" s="40"/>
      <c r="Q97" s="40"/>
      <c r="R97" s="40"/>
      <c r="S97" s="40"/>
      <c r="T97" s="78"/>
      <c r="AT97" s="23" t="s">
        <v>131</v>
      </c>
      <c r="AU97" s="23" t="s">
        <v>74</v>
      </c>
    </row>
    <row r="98" s="1" customFormat="1" ht="16.5" customHeight="1">
      <c r="B98" s="167"/>
      <c r="C98" s="168" t="s">
        <v>162</v>
      </c>
      <c r="D98" s="168" t="s">
        <v>124</v>
      </c>
      <c r="E98" s="169" t="s">
        <v>163</v>
      </c>
      <c r="F98" s="170" t="s">
        <v>164</v>
      </c>
      <c r="G98" s="171" t="s">
        <v>127</v>
      </c>
      <c r="H98" s="172">
        <v>1</v>
      </c>
      <c r="I98" s="173">
        <v>200000</v>
      </c>
      <c r="J98" s="173">
        <f>ROUND(I98*H98,2)</f>
        <v>200000</v>
      </c>
      <c r="K98" s="170" t="s">
        <v>128</v>
      </c>
      <c r="L98" s="39"/>
      <c r="M98" s="174" t="s">
        <v>5</v>
      </c>
      <c r="N98" s="175" t="s">
        <v>37</v>
      </c>
      <c r="O98" s="176">
        <v>0</v>
      </c>
      <c r="P98" s="176">
        <f>O98*H98</f>
        <v>0</v>
      </c>
      <c r="Q98" s="176">
        <v>0</v>
      </c>
      <c r="R98" s="176">
        <f>Q98*H98</f>
        <v>0</v>
      </c>
      <c r="S98" s="176">
        <v>0</v>
      </c>
      <c r="T98" s="177">
        <f>S98*H98</f>
        <v>0</v>
      </c>
      <c r="AR98" s="23" t="s">
        <v>129</v>
      </c>
      <c r="AT98" s="23" t="s">
        <v>124</v>
      </c>
      <c r="AU98" s="23" t="s">
        <v>74</v>
      </c>
      <c r="AY98" s="23" t="s">
        <v>120</v>
      </c>
      <c r="BE98" s="178">
        <f>IF(N98="základní",J98,0)</f>
        <v>200000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23" t="s">
        <v>74</v>
      </c>
      <c r="BK98" s="178">
        <f>ROUND(I98*H98,2)</f>
        <v>200000</v>
      </c>
      <c r="BL98" s="23" t="s">
        <v>129</v>
      </c>
      <c r="BM98" s="23" t="s">
        <v>165</v>
      </c>
    </row>
    <row r="99" s="1" customFormat="1">
      <c r="B99" s="39"/>
      <c r="D99" s="179" t="s">
        <v>131</v>
      </c>
      <c r="F99" s="180" t="s">
        <v>164</v>
      </c>
      <c r="L99" s="39"/>
      <c r="M99" s="181"/>
      <c r="N99" s="40"/>
      <c r="O99" s="40"/>
      <c r="P99" s="40"/>
      <c r="Q99" s="40"/>
      <c r="R99" s="40"/>
      <c r="S99" s="40"/>
      <c r="T99" s="78"/>
      <c r="AT99" s="23" t="s">
        <v>131</v>
      </c>
      <c r="AU99" s="23" t="s">
        <v>74</v>
      </c>
    </row>
    <row r="100" s="1" customFormat="1">
      <c r="B100" s="39"/>
      <c r="D100" s="179" t="s">
        <v>133</v>
      </c>
      <c r="F100" s="182" t="s">
        <v>166</v>
      </c>
      <c r="L100" s="39"/>
      <c r="M100" s="181"/>
      <c r="N100" s="40"/>
      <c r="O100" s="40"/>
      <c r="P100" s="40"/>
      <c r="Q100" s="40"/>
      <c r="R100" s="40"/>
      <c r="S100" s="40"/>
      <c r="T100" s="78"/>
      <c r="AT100" s="23" t="s">
        <v>133</v>
      </c>
      <c r="AU100" s="23" t="s">
        <v>74</v>
      </c>
    </row>
    <row r="101" s="1" customFormat="1" ht="16.5" customHeight="1">
      <c r="B101" s="167"/>
      <c r="C101" s="168" t="s">
        <v>167</v>
      </c>
      <c r="D101" s="168" t="s">
        <v>124</v>
      </c>
      <c r="E101" s="169" t="s">
        <v>168</v>
      </c>
      <c r="F101" s="170" t="s">
        <v>169</v>
      </c>
      <c r="G101" s="171" t="s">
        <v>148</v>
      </c>
      <c r="H101" s="172">
        <v>1</v>
      </c>
      <c r="I101" s="173">
        <v>100000</v>
      </c>
      <c r="J101" s="173">
        <f>ROUND(I101*H101,2)</f>
        <v>100000</v>
      </c>
      <c r="K101" s="170" t="s">
        <v>5</v>
      </c>
      <c r="L101" s="39"/>
      <c r="M101" s="174" t="s">
        <v>5</v>
      </c>
      <c r="N101" s="175" t="s">
        <v>37</v>
      </c>
      <c r="O101" s="176">
        <v>0</v>
      </c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AR101" s="23" t="s">
        <v>123</v>
      </c>
      <c r="AT101" s="23" t="s">
        <v>124</v>
      </c>
      <c r="AU101" s="23" t="s">
        <v>74</v>
      </c>
      <c r="AY101" s="23" t="s">
        <v>120</v>
      </c>
      <c r="BE101" s="178">
        <f>IF(N101="základní",J101,0)</f>
        <v>100000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23" t="s">
        <v>74</v>
      </c>
      <c r="BK101" s="178">
        <f>ROUND(I101*H101,2)</f>
        <v>100000</v>
      </c>
      <c r="BL101" s="23" t="s">
        <v>123</v>
      </c>
      <c r="BM101" s="23" t="s">
        <v>170</v>
      </c>
    </row>
    <row r="102" s="1" customFormat="1">
      <c r="B102" s="39"/>
      <c r="D102" s="179" t="s">
        <v>131</v>
      </c>
      <c r="F102" s="180" t="s">
        <v>169</v>
      </c>
      <c r="L102" s="39"/>
      <c r="M102" s="181"/>
      <c r="N102" s="40"/>
      <c r="O102" s="40"/>
      <c r="P102" s="40"/>
      <c r="Q102" s="40"/>
      <c r="R102" s="40"/>
      <c r="S102" s="40"/>
      <c r="T102" s="78"/>
      <c r="AT102" s="23" t="s">
        <v>131</v>
      </c>
      <c r="AU102" s="23" t="s">
        <v>74</v>
      </c>
    </row>
    <row r="103" s="1" customFormat="1" ht="16.5" customHeight="1">
      <c r="B103" s="167"/>
      <c r="C103" s="168" t="s">
        <v>171</v>
      </c>
      <c r="D103" s="168" t="s">
        <v>124</v>
      </c>
      <c r="E103" s="169" t="s">
        <v>172</v>
      </c>
      <c r="F103" s="170" t="s">
        <v>173</v>
      </c>
      <c r="G103" s="171" t="s">
        <v>127</v>
      </c>
      <c r="H103" s="172">
        <v>2</v>
      </c>
      <c r="I103" s="173">
        <v>60000</v>
      </c>
      <c r="J103" s="173">
        <f>ROUND(I103*H103,2)</f>
        <v>120000</v>
      </c>
      <c r="K103" s="170" t="s">
        <v>128</v>
      </c>
      <c r="L103" s="39"/>
      <c r="M103" s="174" t="s">
        <v>5</v>
      </c>
      <c r="N103" s="175" t="s">
        <v>37</v>
      </c>
      <c r="O103" s="176">
        <v>0</v>
      </c>
      <c r="P103" s="176">
        <f>O103*H103</f>
        <v>0</v>
      </c>
      <c r="Q103" s="176">
        <v>0</v>
      </c>
      <c r="R103" s="176">
        <f>Q103*H103</f>
        <v>0</v>
      </c>
      <c r="S103" s="176">
        <v>0</v>
      </c>
      <c r="T103" s="177">
        <f>S103*H103</f>
        <v>0</v>
      </c>
      <c r="AR103" s="23" t="s">
        <v>129</v>
      </c>
      <c r="AT103" s="23" t="s">
        <v>124</v>
      </c>
      <c r="AU103" s="23" t="s">
        <v>74</v>
      </c>
      <c r="AY103" s="23" t="s">
        <v>120</v>
      </c>
      <c r="BE103" s="178">
        <f>IF(N103="základní",J103,0)</f>
        <v>120000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23" t="s">
        <v>74</v>
      </c>
      <c r="BK103" s="178">
        <f>ROUND(I103*H103,2)</f>
        <v>120000</v>
      </c>
      <c r="BL103" s="23" t="s">
        <v>129</v>
      </c>
      <c r="BM103" s="23" t="s">
        <v>174</v>
      </c>
    </row>
    <row r="104" s="1" customFormat="1">
      <c r="B104" s="39"/>
      <c r="D104" s="179" t="s">
        <v>131</v>
      </c>
      <c r="F104" s="180" t="s">
        <v>175</v>
      </c>
      <c r="L104" s="39"/>
      <c r="M104" s="181"/>
      <c r="N104" s="40"/>
      <c r="O104" s="40"/>
      <c r="P104" s="40"/>
      <c r="Q104" s="40"/>
      <c r="R104" s="40"/>
      <c r="S104" s="40"/>
      <c r="T104" s="78"/>
      <c r="AT104" s="23" t="s">
        <v>131</v>
      </c>
      <c r="AU104" s="23" t="s">
        <v>74</v>
      </c>
    </row>
    <row r="105" s="1" customFormat="1">
      <c r="B105" s="39"/>
      <c r="D105" s="179" t="s">
        <v>133</v>
      </c>
      <c r="F105" s="182" t="s">
        <v>166</v>
      </c>
      <c r="L105" s="39"/>
      <c r="M105" s="181"/>
      <c r="N105" s="40"/>
      <c r="O105" s="40"/>
      <c r="P105" s="40"/>
      <c r="Q105" s="40"/>
      <c r="R105" s="40"/>
      <c r="S105" s="40"/>
      <c r="T105" s="78"/>
      <c r="AT105" s="23" t="s">
        <v>133</v>
      </c>
      <c r="AU105" s="23" t="s">
        <v>74</v>
      </c>
    </row>
    <row r="106" s="1" customFormat="1" ht="16.5" customHeight="1">
      <c r="B106" s="167"/>
      <c r="C106" s="168" t="s">
        <v>176</v>
      </c>
      <c r="D106" s="168" t="s">
        <v>124</v>
      </c>
      <c r="E106" s="169" t="s">
        <v>177</v>
      </c>
      <c r="F106" s="170" t="s">
        <v>178</v>
      </c>
      <c r="G106" s="171" t="s">
        <v>127</v>
      </c>
      <c r="H106" s="172">
        <v>1</v>
      </c>
      <c r="I106" s="173">
        <v>50000</v>
      </c>
      <c r="J106" s="173">
        <f>ROUND(I106*H106,2)</f>
        <v>50000</v>
      </c>
      <c r="K106" s="170" t="s">
        <v>128</v>
      </c>
      <c r="L106" s="39"/>
      <c r="M106" s="174" t="s">
        <v>5</v>
      </c>
      <c r="N106" s="175" t="s">
        <v>37</v>
      </c>
      <c r="O106" s="176">
        <v>0</v>
      </c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AR106" s="23" t="s">
        <v>129</v>
      </c>
      <c r="AT106" s="23" t="s">
        <v>124</v>
      </c>
      <c r="AU106" s="23" t="s">
        <v>74</v>
      </c>
      <c r="AY106" s="23" t="s">
        <v>120</v>
      </c>
      <c r="BE106" s="178">
        <f>IF(N106="základní",J106,0)</f>
        <v>50000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3" t="s">
        <v>74</v>
      </c>
      <c r="BK106" s="178">
        <f>ROUND(I106*H106,2)</f>
        <v>50000</v>
      </c>
      <c r="BL106" s="23" t="s">
        <v>129</v>
      </c>
      <c r="BM106" s="23" t="s">
        <v>179</v>
      </c>
    </row>
    <row r="107" s="1" customFormat="1">
      <c r="B107" s="39"/>
      <c r="D107" s="179" t="s">
        <v>131</v>
      </c>
      <c r="F107" s="180" t="s">
        <v>180</v>
      </c>
      <c r="L107" s="39"/>
      <c r="M107" s="181"/>
      <c r="N107" s="40"/>
      <c r="O107" s="40"/>
      <c r="P107" s="40"/>
      <c r="Q107" s="40"/>
      <c r="R107" s="40"/>
      <c r="S107" s="40"/>
      <c r="T107" s="78"/>
      <c r="AT107" s="23" t="s">
        <v>131</v>
      </c>
      <c r="AU107" s="23" t="s">
        <v>74</v>
      </c>
    </row>
    <row r="108" s="1" customFormat="1">
      <c r="B108" s="39"/>
      <c r="D108" s="179" t="s">
        <v>133</v>
      </c>
      <c r="F108" s="182" t="s">
        <v>181</v>
      </c>
      <c r="L108" s="39"/>
      <c r="M108" s="181"/>
      <c r="N108" s="40"/>
      <c r="O108" s="40"/>
      <c r="P108" s="40"/>
      <c r="Q108" s="40"/>
      <c r="R108" s="40"/>
      <c r="S108" s="40"/>
      <c r="T108" s="78"/>
      <c r="AT108" s="23" t="s">
        <v>133</v>
      </c>
      <c r="AU108" s="23" t="s">
        <v>74</v>
      </c>
    </row>
    <row r="109" s="1" customFormat="1" ht="16.5" customHeight="1">
      <c r="B109" s="167"/>
      <c r="C109" s="168" t="s">
        <v>182</v>
      </c>
      <c r="D109" s="168" t="s">
        <v>124</v>
      </c>
      <c r="E109" s="169" t="s">
        <v>183</v>
      </c>
      <c r="F109" s="170" t="s">
        <v>184</v>
      </c>
      <c r="G109" s="171" t="s">
        <v>127</v>
      </c>
      <c r="H109" s="172">
        <v>1</v>
      </c>
      <c r="I109" s="173">
        <v>350000</v>
      </c>
      <c r="J109" s="173">
        <f>ROUND(I109*H109,2)</f>
        <v>350000</v>
      </c>
      <c r="K109" s="170" t="s">
        <v>128</v>
      </c>
      <c r="L109" s="39"/>
      <c r="M109" s="174" t="s">
        <v>5</v>
      </c>
      <c r="N109" s="175" t="s">
        <v>37</v>
      </c>
      <c r="O109" s="176">
        <v>0</v>
      </c>
      <c r="P109" s="176">
        <f>O109*H109</f>
        <v>0</v>
      </c>
      <c r="Q109" s="176">
        <v>0</v>
      </c>
      <c r="R109" s="176">
        <f>Q109*H109</f>
        <v>0</v>
      </c>
      <c r="S109" s="176">
        <v>0</v>
      </c>
      <c r="T109" s="177">
        <f>S109*H109</f>
        <v>0</v>
      </c>
      <c r="AR109" s="23" t="s">
        <v>129</v>
      </c>
      <c r="AT109" s="23" t="s">
        <v>124</v>
      </c>
      <c r="AU109" s="23" t="s">
        <v>74</v>
      </c>
      <c r="AY109" s="23" t="s">
        <v>120</v>
      </c>
      <c r="BE109" s="178">
        <f>IF(N109="základní",J109,0)</f>
        <v>350000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23" t="s">
        <v>74</v>
      </c>
      <c r="BK109" s="178">
        <f>ROUND(I109*H109,2)</f>
        <v>350000</v>
      </c>
      <c r="BL109" s="23" t="s">
        <v>129</v>
      </c>
      <c r="BM109" s="23" t="s">
        <v>185</v>
      </c>
    </row>
    <row r="110" s="1" customFormat="1">
      <c r="B110" s="39"/>
      <c r="D110" s="179" t="s">
        <v>131</v>
      </c>
      <c r="F110" s="180" t="s">
        <v>184</v>
      </c>
      <c r="L110" s="39"/>
      <c r="M110" s="181"/>
      <c r="N110" s="40"/>
      <c r="O110" s="40"/>
      <c r="P110" s="40"/>
      <c r="Q110" s="40"/>
      <c r="R110" s="40"/>
      <c r="S110" s="40"/>
      <c r="T110" s="78"/>
      <c r="AT110" s="23" t="s">
        <v>131</v>
      </c>
      <c r="AU110" s="23" t="s">
        <v>74</v>
      </c>
    </row>
    <row r="111" s="1" customFormat="1">
      <c r="B111" s="39"/>
      <c r="D111" s="179" t="s">
        <v>133</v>
      </c>
      <c r="F111" s="182" t="s">
        <v>186</v>
      </c>
      <c r="L111" s="39"/>
      <c r="M111" s="190"/>
      <c r="N111" s="191"/>
      <c r="O111" s="191"/>
      <c r="P111" s="191"/>
      <c r="Q111" s="191"/>
      <c r="R111" s="191"/>
      <c r="S111" s="191"/>
      <c r="T111" s="192"/>
      <c r="AT111" s="23" t="s">
        <v>133</v>
      </c>
      <c r="AU111" s="23" t="s">
        <v>74</v>
      </c>
    </row>
    <row r="112" s="1" customFormat="1" ht="6.96" customHeight="1"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39"/>
    </row>
  </sheetData>
  <autoFilter ref="C77:K11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15"/>
      <c r="B1" s="15"/>
      <c r="C1" s="15"/>
      <c r="D1" s="16" t="s">
        <v>1</v>
      </c>
      <c r="E1" s="15"/>
      <c r="F1" s="116" t="s">
        <v>89</v>
      </c>
      <c r="G1" s="116" t="s">
        <v>90</v>
      </c>
      <c r="H1" s="116"/>
      <c r="I1" s="15"/>
      <c r="J1" s="116" t="s">
        <v>91</v>
      </c>
      <c r="K1" s="16" t="s">
        <v>92</v>
      </c>
      <c r="L1" s="116" t="s">
        <v>93</v>
      </c>
      <c r="M1" s="116"/>
      <c r="N1" s="116"/>
      <c r="O1" s="116"/>
      <c r="P1" s="116"/>
      <c r="Q1" s="116"/>
      <c r="R1" s="116"/>
      <c r="S1" s="116"/>
      <c r="T1" s="116"/>
      <c r="U1" s="117"/>
      <c r="V1" s="117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79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76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>
      <c r="B6" s="27"/>
      <c r="C6" s="28"/>
      <c r="D6" s="36" t="s">
        <v>17</v>
      </c>
      <c r="E6" s="28"/>
      <c r="F6" s="28"/>
      <c r="G6" s="28"/>
      <c r="H6" s="28"/>
      <c r="I6" s="28"/>
      <c r="J6" s="28"/>
      <c r="K6" s="30"/>
    </row>
    <row r="7" ht="16.5" customHeight="1">
      <c r="B7" s="27"/>
      <c r="C7" s="28"/>
      <c r="D7" s="28"/>
      <c r="E7" s="118" t="str">
        <f>'Rekapitulace stavby'!K6</f>
        <v>Oprava mostu ev.č. 11417-2 Most přes odpad rybníka v obci Sychrov</v>
      </c>
      <c r="F7" s="36"/>
      <c r="G7" s="36"/>
      <c r="H7" s="36"/>
      <c r="I7" s="28"/>
      <c r="J7" s="28"/>
      <c r="K7" s="30"/>
    </row>
    <row r="8" s="1" customFormat="1">
      <c r="B8" s="39"/>
      <c r="C8" s="40"/>
      <c r="D8" s="36" t="s">
        <v>95</v>
      </c>
      <c r="E8" s="40"/>
      <c r="F8" s="40"/>
      <c r="G8" s="40"/>
      <c r="H8" s="40"/>
      <c r="I8" s="40"/>
      <c r="J8" s="40"/>
      <c r="K8" s="44"/>
    </row>
    <row r="9" s="1" customFormat="1" ht="36.96" customHeight="1">
      <c r="B9" s="39"/>
      <c r="C9" s="40"/>
      <c r="D9" s="40"/>
      <c r="E9" s="119" t="s">
        <v>187</v>
      </c>
      <c r="F9" s="40"/>
      <c r="G9" s="40"/>
      <c r="H9" s="40"/>
      <c r="I9" s="40"/>
      <c r="J9" s="40"/>
      <c r="K9" s="44"/>
    </row>
    <row r="10" s="1" customFormat="1">
      <c r="B10" s="39"/>
      <c r="C10" s="40"/>
      <c r="D10" s="40"/>
      <c r="E10" s="40"/>
      <c r="F10" s="40"/>
      <c r="G10" s="40"/>
      <c r="H10" s="40"/>
      <c r="I10" s="40"/>
      <c r="J10" s="40"/>
      <c r="K10" s="44"/>
    </row>
    <row r="11" s="1" customFormat="1" ht="14.4" customHeight="1">
      <c r="B11" s="39"/>
      <c r="C11" s="40"/>
      <c r="D11" s="36" t="s">
        <v>19</v>
      </c>
      <c r="E11" s="40"/>
      <c r="F11" s="33" t="s">
        <v>5</v>
      </c>
      <c r="G11" s="40"/>
      <c r="H11" s="40"/>
      <c r="I11" s="36" t="s">
        <v>20</v>
      </c>
      <c r="J11" s="33" t="s">
        <v>5</v>
      </c>
      <c r="K11" s="44"/>
    </row>
    <row r="12" s="1" customFormat="1" ht="14.4" customHeight="1">
      <c r="B12" s="39"/>
      <c r="C12" s="40"/>
      <c r="D12" s="36" t="s">
        <v>21</v>
      </c>
      <c r="E12" s="40"/>
      <c r="F12" s="33" t="s">
        <v>22</v>
      </c>
      <c r="G12" s="40"/>
      <c r="H12" s="40"/>
      <c r="I12" s="36" t="s">
        <v>23</v>
      </c>
      <c r="J12" s="120" t="str">
        <f>'Rekapitulace stavby'!AN8</f>
        <v>7. 5. 2019</v>
      </c>
      <c r="K12" s="44"/>
    </row>
    <row r="13" s="1" customFormat="1" ht="10.8" customHeight="1">
      <c r="B13" s="39"/>
      <c r="C13" s="40"/>
      <c r="D13" s="40"/>
      <c r="E13" s="40"/>
      <c r="F13" s="40"/>
      <c r="G13" s="40"/>
      <c r="H13" s="40"/>
      <c r="I13" s="40"/>
      <c r="J13" s="40"/>
      <c r="K13" s="44"/>
    </row>
    <row r="14" s="1" customFormat="1" ht="14.4" customHeight="1">
      <c r="B14" s="39"/>
      <c r="C14" s="40"/>
      <c r="D14" s="36" t="s">
        <v>25</v>
      </c>
      <c r="E14" s="40"/>
      <c r="F14" s="40"/>
      <c r="G14" s="40"/>
      <c r="H14" s="40"/>
      <c r="I14" s="36" t="s">
        <v>26</v>
      </c>
      <c r="J14" s="33" t="str">
        <f>IF('Rekapitulace stavby'!AN10="","",'Rekapitulace stavby'!AN10)</f>
        <v/>
      </c>
      <c r="K14" s="44"/>
    </row>
    <row r="15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36" t="s">
        <v>27</v>
      </c>
      <c r="J15" s="33" t="str">
        <f>IF('Rekapitulace stavby'!AN11="","",'Rekapitulace stavby'!AN11)</f>
        <v/>
      </c>
      <c r="K15" s="44"/>
    </row>
    <row r="16" s="1" customFormat="1" ht="6.96" customHeight="1">
      <c r="B16" s="39"/>
      <c r="C16" s="40"/>
      <c r="D16" s="40"/>
      <c r="E16" s="40"/>
      <c r="F16" s="40"/>
      <c r="G16" s="40"/>
      <c r="H16" s="40"/>
      <c r="I16" s="40"/>
      <c r="J16" s="40"/>
      <c r="K16" s="44"/>
    </row>
    <row r="17" s="1" customFormat="1" ht="14.4" customHeight="1">
      <c r="B17" s="39"/>
      <c r="C17" s="40"/>
      <c r="D17" s="36" t="s">
        <v>28</v>
      </c>
      <c r="E17" s="40"/>
      <c r="F17" s="40"/>
      <c r="G17" s="40"/>
      <c r="H17" s="40"/>
      <c r="I17" s="36" t="s">
        <v>26</v>
      </c>
      <c r="J17" s="33" t="str">
        <f>IF('Rekapitulace stavby'!AN13="Vyplň údaj","",IF('Rekapitulace stavby'!AN13="","",'Rekapitulace stavby'!AN13))</f>
        <v/>
      </c>
      <c r="K17" s="44"/>
    </row>
    <row r="18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 xml:space="preserve"> </v>
      </c>
      <c r="F18" s="40"/>
      <c r="G18" s="40"/>
      <c r="H18" s="40"/>
      <c r="I18" s="36" t="s">
        <v>27</v>
      </c>
      <c r="J18" s="33" t="str">
        <f>IF('Rekapitulace stavby'!AN14="Vyplň údaj","",IF('Rekapitulace stavby'!AN14="","",'Rekapitulace stavby'!AN14))</f>
        <v/>
      </c>
      <c r="K18" s="44"/>
    </row>
    <row r="19" s="1" customFormat="1" ht="6.96" customHeight="1">
      <c r="B19" s="39"/>
      <c r="C19" s="40"/>
      <c r="D19" s="40"/>
      <c r="E19" s="40"/>
      <c r="F19" s="40"/>
      <c r="G19" s="40"/>
      <c r="H19" s="40"/>
      <c r="I19" s="40"/>
      <c r="J19" s="40"/>
      <c r="K19" s="44"/>
    </row>
    <row r="20" s="1" customFormat="1" ht="14.4" customHeight="1">
      <c r="B20" s="39"/>
      <c r="C20" s="40"/>
      <c r="D20" s="36" t="s">
        <v>29</v>
      </c>
      <c r="E20" s="40"/>
      <c r="F20" s="40"/>
      <c r="G20" s="40"/>
      <c r="H20" s="40"/>
      <c r="I20" s="36" t="s">
        <v>26</v>
      </c>
      <c r="J20" s="33" t="str">
        <f>IF('Rekapitulace stavby'!AN16="","",'Rekapitulace stavby'!AN16)</f>
        <v/>
      </c>
      <c r="K20" s="44"/>
    </row>
    <row r="2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36" t="s">
        <v>27</v>
      </c>
      <c r="J21" s="33" t="str">
        <f>IF('Rekapitulace stavby'!AN17="","",'Rekapitulace stavby'!AN17)</f>
        <v/>
      </c>
      <c r="K21" s="44"/>
    </row>
    <row r="22" s="1" customFormat="1" ht="6.96" customHeight="1">
      <c r="B22" s="39"/>
      <c r="C22" s="40"/>
      <c r="D22" s="40"/>
      <c r="E22" s="40"/>
      <c r="F22" s="40"/>
      <c r="G22" s="40"/>
      <c r="H22" s="40"/>
      <c r="I22" s="40"/>
      <c r="J22" s="40"/>
      <c r="K22" s="44"/>
    </row>
    <row r="23" s="1" customFormat="1" ht="14.4" customHeight="1">
      <c r="B23" s="39"/>
      <c r="C23" s="40"/>
      <c r="D23" s="36" t="s">
        <v>31</v>
      </c>
      <c r="E23" s="40"/>
      <c r="F23" s="40"/>
      <c r="G23" s="40"/>
      <c r="H23" s="40"/>
      <c r="I23" s="40"/>
      <c r="J23" s="40"/>
      <c r="K23" s="44"/>
    </row>
    <row r="24" s="6" customFormat="1" ht="16.5" customHeight="1">
      <c r="B24" s="121"/>
      <c r="C24" s="122"/>
      <c r="D24" s="122"/>
      <c r="E24" s="37" t="s">
        <v>5</v>
      </c>
      <c r="F24" s="37"/>
      <c r="G24" s="37"/>
      <c r="H24" s="37"/>
      <c r="I24" s="122"/>
      <c r="J24" s="122"/>
      <c r="K24" s="123"/>
    </row>
    <row r="25" s="1" customFormat="1" ht="6.96" customHeight="1">
      <c r="B25" s="39"/>
      <c r="C25" s="40"/>
      <c r="D25" s="40"/>
      <c r="E25" s="40"/>
      <c r="F25" s="40"/>
      <c r="G25" s="40"/>
      <c r="H25" s="40"/>
      <c r="I25" s="40"/>
      <c r="J25" s="40"/>
      <c r="K25" s="44"/>
    </row>
    <row r="26" s="1" customFormat="1" ht="6.96" customHeight="1">
      <c r="B26" s="39"/>
      <c r="C26" s="40"/>
      <c r="D26" s="75"/>
      <c r="E26" s="75"/>
      <c r="F26" s="75"/>
      <c r="G26" s="75"/>
      <c r="H26" s="75"/>
      <c r="I26" s="75"/>
      <c r="J26" s="75"/>
      <c r="K26" s="124"/>
    </row>
    <row r="27" s="1" customFormat="1" ht="25.44" customHeight="1">
      <c r="B27" s="39"/>
      <c r="C27" s="40"/>
      <c r="D27" s="125" t="s">
        <v>32</v>
      </c>
      <c r="E27" s="40"/>
      <c r="F27" s="40"/>
      <c r="G27" s="40"/>
      <c r="H27" s="40"/>
      <c r="I27" s="40"/>
      <c r="J27" s="126">
        <f>ROUND(J80,2)</f>
        <v>273266.45000000001</v>
      </c>
      <c r="K27" s="44"/>
    </row>
    <row r="28" s="1" customFormat="1" ht="6.96" customHeight="1">
      <c r="B28" s="39"/>
      <c r="C28" s="40"/>
      <c r="D28" s="75"/>
      <c r="E28" s="75"/>
      <c r="F28" s="75"/>
      <c r="G28" s="75"/>
      <c r="H28" s="75"/>
      <c r="I28" s="75"/>
      <c r="J28" s="75"/>
      <c r="K28" s="124"/>
    </row>
    <row r="29" s="1" customFormat="1" ht="14.4" customHeight="1">
      <c r="B29" s="39"/>
      <c r="C29" s="40"/>
      <c r="D29" s="40"/>
      <c r="E29" s="40"/>
      <c r="F29" s="45" t="s">
        <v>34</v>
      </c>
      <c r="G29" s="40"/>
      <c r="H29" s="40"/>
      <c r="I29" s="45" t="s">
        <v>33</v>
      </c>
      <c r="J29" s="45" t="s">
        <v>35</v>
      </c>
      <c r="K29" s="44"/>
    </row>
    <row r="30" s="1" customFormat="1" ht="14.4" customHeight="1">
      <c r="B30" s="39"/>
      <c r="C30" s="40"/>
      <c r="D30" s="48" t="s">
        <v>36</v>
      </c>
      <c r="E30" s="48" t="s">
        <v>37</v>
      </c>
      <c r="F30" s="127">
        <f>ROUND(SUM(BE80:BE128), 2)</f>
        <v>273266.45000000001</v>
      </c>
      <c r="G30" s="40"/>
      <c r="H30" s="40"/>
      <c r="I30" s="128">
        <v>0.20999999999999999</v>
      </c>
      <c r="J30" s="127">
        <f>ROUND(ROUND((SUM(BE80:BE128)), 2)*I30, 2)</f>
        <v>57385.949999999997</v>
      </c>
      <c r="K30" s="44"/>
    </row>
    <row r="31" s="1" customFormat="1" ht="14.4" customHeight="1">
      <c r="B31" s="39"/>
      <c r="C31" s="40"/>
      <c r="D31" s="40"/>
      <c r="E31" s="48" t="s">
        <v>38</v>
      </c>
      <c r="F31" s="127">
        <f>ROUND(SUM(BF80:BF128), 2)</f>
        <v>0</v>
      </c>
      <c r="G31" s="40"/>
      <c r="H31" s="40"/>
      <c r="I31" s="128">
        <v>0.14999999999999999</v>
      </c>
      <c r="J31" s="127">
        <f>ROUND(ROUND((SUM(BF80:BF128)), 2)*I31, 2)</f>
        <v>0</v>
      </c>
      <c r="K31" s="44"/>
    </row>
    <row r="32" hidden="1" s="1" customFormat="1" ht="14.4" customHeight="1">
      <c r="B32" s="39"/>
      <c r="C32" s="40"/>
      <c r="D32" s="40"/>
      <c r="E32" s="48" t="s">
        <v>39</v>
      </c>
      <c r="F32" s="127">
        <f>ROUND(SUM(BG80:BG128), 2)</f>
        <v>0</v>
      </c>
      <c r="G32" s="40"/>
      <c r="H32" s="40"/>
      <c r="I32" s="128">
        <v>0.20999999999999999</v>
      </c>
      <c r="J32" s="127">
        <v>0</v>
      </c>
      <c r="K32" s="44"/>
    </row>
    <row r="33" hidden="1" s="1" customFormat="1" ht="14.4" customHeight="1">
      <c r="B33" s="39"/>
      <c r="C33" s="40"/>
      <c r="D33" s="40"/>
      <c r="E33" s="48" t="s">
        <v>40</v>
      </c>
      <c r="F33" s="127">
        <f>ROUND(SUM(BH80:BH128), 2)</f>
        <v>0</v>
      </c>
      <c r="G33" s="40"/>
      <c r="H33" s="40"/>
      <c r="I33" s="128">
        <v>0.14999999999999999</v>
      </c>
      <c r="J33" s="127">
        <v>0</v>
      </c>
      <c r="K33" s="44"/>
    </row>
    <row r="34" hidden="1" s="1" customFormat="1" ht="14.4" customHeight="1">
      <c r="B34" s="39"/>
      <c r="C34" s="40"/>
      <c r="D34" s="40"/>
      <c r="E34" s="48" t="s">
        <v>41</v>
      </c>
      <c r="F34" s="127">
        <f>ROUND(SUM(BI80:BI128), 2)</f>
        <v>0</v>
      </c>
      <c r="G34" s="40"/>
      <c r="H34" s="40"/>
      <c r="I34" s="128">
        <v>0</v>
      </c>
      <c r="J34" s="127">
        <v>0</v>
      </c>
      <c r="K34" s="44"/>
    </row>
    <row r="35" s="1" customFormat="1" ht="6.96" customHeight="1">
      <c r="B35" s="39"/>
      <c r="C35" s="40"/>
      <c r="D35" s="40"/>
      <c r="E35" s="40"/>
      <c r="F35" s="40"/>
      <c r="G35" s="40"/>
      <c r="H35" s="40"/>
      <c r="I35" s="40"/>
      <c r="J35" s="40"/>
      <c r="K35" s="44"/>
    </row>
    <row r="36" s="1" customFormat="1" ht="25.44" customHeight="1">
      <c r="B36" s="39"/>
      <c r="C36" s="129"/>
      <c r="D36" s="130" t="s">
        <v>42</v>
      </c>
      <c r="E36" s="81"/>
      <c r="F36" s="81"/>
      <c r="G36" s="131" t="s">
        <v>43</v>
      </c>
      <c r="H36" s="132" t="s">
        <v>44</v>
      </c>
      <c r="I36" s="81"/>
      <c r="J36" s="133">
        <f>SUM(J27:J34)</f>
        <v>330652.40000000002</v>
      </c>
      <c r="K36" s="134"/>
    </row>
    <row r="37" s="1" customFormat="1" ht="14.4" customHeight="1">
      <c r="B37" s="60"/>
      <c r="C37" s="61"/>
      <c r="D37" s="61"/>
      <c r="E37" s="61"/>
      <c r="F37" s="61"/>
      <c r="G37" s="61"/>
      <c r="H37" s="61"/>
      <c r="I37" s="61"/>
      <c r="J37" s="61"/>
      <c r="K37" s="62"/>
    </row>
    <row r="41" s="1" customFormat="1" ht="6.96" customHeight="1">
      <c r="B41" s="63"/>
      <c r="C41" s="64"/>
      <c r="D41" s="64"/>
      <c r="E41" s="64"/>
      <c r="F41" s="64"/>
      <c r="G41" s="64"/>
      <c r="H41" s="64"/>
      <c r="I41" s="64"/>
      <c r="J41" s="64"/>
      <c r="K41" s="135"/>
    </row>
    <row r="42" s="1" customFormat="1" ht="36.96" customHeight="1">
      <c r="B42" s="39"/>
      <c r="C42" s="29" t="s">
        <v>97</v>
      </c>
      <c r="D42" s="40"/>
      <c r="E42" s="40"/>
      <c r="F42" s="40"/>
      <c r="G42" s="40"/>
      <c r="H42" s="40"/>
      <c r="I42" s="40"/>
      <c r="J42" s="40"/>
      <c r="K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4"/>
    </row>
    <row r="44" s="1" customFormat="1" ht="14.4" customHeight="1">
      <c r="B44" s="39"/>
      <c r="C44" s="36" t="s">
        <v>17</v>
      </c>
      <c r="D44" s="40"/>
      <c r="E44" s="40"/>
      <c r="F44" s="40"/>
      <c r="G44" s="40"/>
      <c r="H44" s="40"/>
      <c r="I44" s="40"/>
      <c r="J44" s="40"/>
      <c r="K44" s="44"/>
    </row>
    <row r="45" s="1" customFormat="1" ht="16.5" customHeight="1">
      <c r="B45" s="39"/>
      <c r="C45" s="40"/>
      <c r="D45" s="40"/>
      <c r="E45" s="118" t="str">
        <f>E7</f>
        <v>Oprava mostu ev.č. 11417-2 Most přes odpad rybníka v obci Sychrov</v>
      </c>
      <c r="F45" s="36"/>
      <c r="G45" s="36"/>
      <c r="H45" s="36"/>
      <c r="I45" s="40"/>
      <c r="J45" s="40"/>
      <c r="K45" s="44"/>
    </row>
    <row r="46" s="1" customFormat="1" ht="14.4" customHeight="1">
      <c r="B46" s="39"/>
      <c r="C46" s="36" t="s">
        <v>95</v>
      </c>
      <c r="D46" s="40"/>
      <c r="E46" s="40"/>
      <c r="F46" s="40"/>
      <c r="G46" s="40"/>
      <c r="H46" s="40"/>
      <c r="I46" s="40"/>
      <c r="J46" s="40"/>
      <c r="K46" s="44"/>
    </row>
    <row r="47" s="1" customFormat="1" ht="17.25" customHeight="1">
      <c r="B47" s="39"/>
      <c r="C47" s="40"/>
      <c r="D47" s="40"/>
      <c r="E47" s="119" t="str">
        <f>E9</f>
        <v>SO 101 - Komunikace</v>
      </c>
      <c r="F47" s="40"/>
      <c r="G47" s="40"/>
      <c r="H47" s="40"/>
      <c r="I47" s="40"/>
      <c r="J47" s="40"/>
      <c r="K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4"/>
    </row>
    <row r="49" s="1" customFormat="1" ht="18" customHeight="1">
      <c r="B49" s="39"/>
      <c r="C49" s="36" t="s">
        <v>21</v>
      </c>
      <c r="D49" s="40"/>
      <c r="E49" s="40"/>
      <c r="F49" s="33" t="str">
        <f>F12</f>
        <v xml:space="preserve"> </v>
      </c>
      <c r="G49" s="40"/>
      <c r="H49" s="40"/>
      <c r="I49" s="36" t="s">
        <v>23</v>
      </c>
      <c r="J49" s="120" t="str">
        <f>IF(J12="","",J12)</f>
        <v>7. 5. 2019</v>
      </c>
      <c r="K49" s="44"/>
    </row>
    <row r="50" s="1" customFormat="1" ht="6.96" customHeight="1">
      <c r="B50" s="39"/>
      <c r="C50" s="40"/>
      <c r="D50" s="40"/>
      <c r="E50" s="40"/>
      <c r="F50" s="40"/>
      <c r="G50" s="40"/>
      <c r="H50" s="40"/>
      <c r="I50" s="40"/>
      <c r="J50" s="40"/>
      <c r="K50" s="44"/>
    </row>
    <row r="51" s="1" customFormat="1">
      <c r="B51" s="39"/>
      <c r="C51" s="36" t="s">
        <v>25</v>
      </c>
      <c r="D51" s="40"/>
      <c r="E51" s="40"/>
      <c r="F51" s="33" t="str">
        <f>E15</f>
        <v xml:space="preserve"> </v>
      </c>
      <c r="G51" s="40"/>
      <c r="H51" s="40"/>
      <c r="I51" s="36" t="s">
        <v>29</v>
      </c>
      <c r="J51" s="37" t="str">
        <f>E21</f>
        <v xml:space="preserve"> </v>
      </c>
      <c r="K51" s="44"/>
    </row>
    <row r="52" s="1" customFormat="1" ht="14.4" customHeight="1">
      <c r="B52" s="39"/>
      <c r="C52" s="36" t="s">
        <v>28</v>
      </c>
      <c r="D52" s="40"/>
      <c r="E52" s="40"/>
      <c r="F52" s="33" t="str">
        <f>IF(E18="","",E18)</f>
        <v xml:space="preserve"> </v>
      </c>
      <c r="G52" s="40"/>
      <c r="H52" s="40"/>
      <c r="I52" s="40"/>
      <c r="J52" s="136"/>
      <c r="K52" s="44"/>
    </row>
    <row r="53" s="1" customFormat="1" ht="10.32" customHeight="1">
      <c r="B53" s="39"/>
      <c r="C53" s="40"/>
      <c r="D53" s="40"/>
      <c r="E53" s="40"/>
      <c r="F53" s="40"/>
      <c r="G53" s="40"/>
      <c r="H53" s="40"/>
      <c r="I53" s="40"/>
      <c r="J53" s="40"/>
      <c r="K53" s="44"/>
    </row>
    <row r="54" s="1" customFormat="1" ht="29.28" customHeight="1">
      <c r="B54" s="39"/>
      <c r="C54" s="137" t="s">
        <v>98</v>
      </c>
      <c r="D54" s="129"/>
      <c r="E54" s="129"/>
      <c r="F54" s="129"/>
      <c r="G54" s="129"/>
      <c r="H54" s="129"/>
      <c r="I54" s="129"/>
      <c r="J54" s="138" t="s">
        <v>99</v>
      </c>
      <c r="K54" s="139"/>
    </row>
    <row r="55" s="1" customFormat="1" ht="10.32" customHeight="1">
      <c r="B55" s="39"/>
      <c r="C55" s="40"/>
      <c r="D55" s="40"/>
      <c r="E55" s="40"/>
      <c r="F55" s="40"/>
      <c r="G55" s="40"/>
      <c r="H55" s="40"/>
      <c r="I55" s="40"/>
      <c r="J55" s="40"/>
      <c r="K55" s="44"/>
    </row>
    <row r="56" s="1" customFormat="1" ht="29.28" customHeight="1">
      <c r="B56" s="39"/>
      <c r="C56" s="140" t="s">
        <v>100</v>
      </c>
      <c r="D56" s="40"/>
      <c r="E56" s="40"/>
      <c r="F56" s="40"/>
      <c r="G56" s="40"/>
      <c r="H56" s="40"/>
      <c r="I56" s="40"/>
      <c r="J56" s="126">
        <f>J80</f>
        <v>273266.45000000001</v>
      </c>
      <c r="K56" s="44"/>
      <c r="AU56" s="23" t="s">
        <v>101</v>
      </c>
    </row>
    <row r="57" s="7" customFormat="1" ht="24.96" customHeight="1">
      <c r="B57" s="141"/>
      <c r="C57" s="142"/>
      <c r="D57" s="143" t="s">
        <v>102</v>
      </c>
      <c r="E57" s="144"/>
      <c r="F57" s="144"/>
      <c r="G57" s="144"/>
      <c r="H57" s="144"/>
      <c r="I57" s="144"/>
      <c r="J57" s="145">
        <f>J81</f>
        <v>273266.45000000001</v>
      </c>
      <c r="K57" s="146"/>
    </row>
    <row r="58" s="11" customFormat="1" ht="19.92" customHeight="1">
      <c r="B58" s="193"/>
      <c r="C58" s="194"/>
      <c r="D58" s="195" t="s">
        <v>188</v>
      </c>
      <c r="E58" s="196"/>
      <c r="F58" s="196"/>
      <c r="G58" s="196"/>
      <c r="H58" s="196"/>
      <c r="I58" s="196"/>
      <c r="J58" s="197">
        <f>J82</f>
        <v>99147.310000000012</v>
      </c>
      <c r="K58" s="198"/>
    </row>
    <row r="59" s="11" customFormat="1" ht="19.92" customHeight="1">
      <c r="B59" s="193"/>
      <c r="C59" s="194"/>
      <c r="D59" s="195" t="s">
        <v>189</v>
      </c>
      <c r="E59" s="196"/>
      <c r="F59" s="196"/>
      <c r="G59" s="196"/>
      <c r="H59" s="196"/>
      <c r="I59" s="196"/>
      <c r="J59" s="197">
        <f>J95</f>
        <v>170963.13999999999</v>
      </c>
      <c r="K59" s="198"/>
    </row>
    <row r="60" s="11" customFormat="1" ht="19.92" customHeight="1">
      <c r="B60" s="193"/>
      <c r="C60" s="194"/>
      <c r="D60" s="195" t="s">
        <v>190</v>
      </c>
      <c r="E60" s="196"/>
      <c r="F60" s="196"/>
      <c r="G60" s="196"/>
      <c r="H60" s="196"/>
      <c r="I60" s="196"/>
      <c r="J60" s="197">
        <f>J120</f>
        <v>3156</v>
      </c>
      <c r="K60" s="198"/>
    </row>
    <row r="61" s="1" customFormat="1" ht="21.84" customHeight="1">
      <c r="B61" s="39"/>
      <c r="C61" s="40"/>
      <c r="D61" s="40"/>
      <c r="E61" s="40"/>
      <c r="F61" s="40"/>
      <c r="G61" s="40"/>
      <c r="H61" s="40"/>
      <c r="I61" s="40"/>
      <c r="J61" s="40"/>
      <c r="K61" s="44"/>
    </row>
    <row r="62" s="1" customFormat="1" ht="6.96" customHeight="1">
      <c r="B62" s="60"/>
      <c r="C62" s="61"/>
      <c r="D62" s="61"/>
      <c r="E62" s="61"/>
      <c r="F62" s="61"/>
      <c r="G62" s="61"/>
      <c r="H62" s="61"/>
      <c r="I62" s="61"/>
      <c r="J62" s="61"/>
      <c r="K62" s="62"/>
    </row>
    <row r="66" s="1" customFormat="1" ht="6.96" customHeight="1"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39"/>
    </row>
    <row r="67" s="1" customFormat="1" ht="36.96" customHeight="1">
      <c r="B67" s="39"/>
      <c r="C67" s="65" t="s">
        <v>104</v>
      </c>
      <c r="L67" s="39"/>
    </row>
    <row r="68" s="1" customFormat="1" ht="6.96" customHeight="1">
      <c r="B68" s="39"/>
      <c r="L68" s="39"/>
    </row>
    <row r="69" s="1" customFormat="1" ht="14.4" customHeight="1">
      <c r="B69" s="39"/>
      <c r="C69" s="67" t="s">
        <v>17</v>
      </c>
      <c r="L69" s="39"/>
    </row>
    <row r="70" s="1" customFormat="1" ht="16.5" customHeight="1">
      <c r="B70" s="39"/>
      <c r="E70" s="147" t="str">
        <f>E7</f>
        <v>Oprava mostu ev.č. 11417-2 Most přes odpad rybníka v obci Sychrov</v>
      </c>
      <c r="F70" s="67"/>
      <c r="G70" s="67"/>
      <c r="H70" s="67"/>
      <c r="L70" s="39"/>
    </row>
    <row r="71" s="1" customFormat="1" ht="14.4" customHeight="1">
      <c r="B71" s="39"/>
      <c r="C71" s="67" t="s">
        <v>95</v>
      </c>
      <c r="L71" s="39"/>
    </row>
    <row r="72" s="1" customFormat="1" ht="17.25" customHeight="1">
      <c r="B72" s="39"/>
      <c r="E72" s="70" t="str">
        <f>E9</f>
        <v>SO 101 - Komunikace</v>
      </c>
      <c r="F72" s="1"/>
      <c r="G72" s="1"/>
      <c r="H72" s="1"/>
      <c r="L72" s="39"/>
    </row>
    <row r="73" s="1" customFormat="1" ht="6.96" customHeight="1">
      <c r="B73" s="39"/>
      <c r="L73" s="39"/>
    </row>
    <row r="74" s="1" customFormat="1" ht="18" customHeight="1">
      <c r="B74" s="39"/>
      <c r="C74" s="67" t="s">
        <v>21</v>
      </c>
      <c r="F74" s="148" t="str">
        <f>F12</f>
        <v xml:space="preserve"> </v>
      </c>
      <c r="I74" s="67" t="s">
        <v>23</v>
      </c>
      <c r="J74" s="72" t="str">
        <f>IF(J12="","",J12)</f>
        <v>7. 5. 2019</v>
      </c>
      <c r="L74" s="39"/>
    </row>
    <row r="75" s="1" customFormat="1" ht="6.96" customHeight="1">
      <c r="B75" s="39"/>
      <c r="L75" s="39"/>
    </row>
    <row r="76" s="1" customFormat="1">
      <c r="B76" s="39"/>
      <c r="C76" s="67" t="s">
        <v>25</v>
      </c>
      <c r="F76" s="148" t="str">
        <f>E15</f>
        <v xml:space="preserve"> </v>
      </c>
      <c r="I76" s="67" t="s">
        <v>29</v>
      </c>
      <c r="J76" s="148" t="str">
        <f>E21</f>
        <v xml:space="preserve"> </v>
      </c>
      <c r="L76" s="39"/>
    </row>
    <row r="77" s="1" customFormat="1" ht="14.4" customHeight="1">
      <c r="B77" s="39"/>
      <c r="C77" s="67" t="s">
        <v>28</v>
      </c>
      <c r="F77" s="148" t="str">
        <f>IF(E18="","",E18)</f>
        <v xml:space="preserve"> </v>
      </c>
      <c r="L77" s="39"/>
    </row>
    <row r="78" s="1" customFormat="1" ht="10.32" customHeight="1">
      <c r="B78" s="39"/>
      <c r="L78" s="39"/>
    </row>
    <row r="79" s="8" customFormat="1" ht="29.28" customHeight="1">
      <c r="B79" s="149"/>
      <c r="C79" s="150" t="s">
        <v>105</v>
      </c>
      <c r="D79" s="151" t="s">
        <v>51</v>
      </c>
      <c r="E79" s="151" t="s">
        <v>47</v>
      </c>
      <c r="F79" s="151" t="s">
        <v>106</v>
      </c>
      <c r="G79" s="151" t="s">
        <v>107</v>
      </c>
      <c r="H79" s="151" t="s">
        <v>108</v>
      </c>
      <c r="I79" s="151" t="s">
        <v>109</v>
      </c>
      <c r="J79" s="151" t="s">
        <v>99</v>
      </c>
      <c r="K79" s="152" t="s">
        <v>110</v>
      </c>
      <c r="L79" s="149"/>
      <c r="M79" s="85" t="s">
        <v>111</v>
      </c>
      <c r="N79" s="86" t="s">
        <v>36</v>
      </c>
      <c r="O79" s="86" t="s">
        <v>112</v>
      </c>
      <c r="P79" s="86" t="s">
        <v>113</v>
      </c>
      <c r="Q79" s="86" t="s">
        <v>114</v>
      </c>
      <c r="R79" s="86" t="s">
        <v>115</v>
      </c>
      <c r="S79" s="86" t="s">
        <v>116</v>
      </c>
      <c r="T79" s="87" t="s">
        <v>117</v>
      </c>
    </row>
    <row r="80" s="1" customFormat="1" ht="29.28" customHeight="1">
      <c r="B80" s="39"/>
      <c r="C80" s="89" t="s">
        <v>100</v>
      </c>
      <c r="J80" s="153">
        <f>BK80</f>
        <v>273266.45000000001</v>
      </c>
      <c r="L80" s="39"/>
      <c r="M80" s="88"/>
      <c r="N80" s="75"/>
      <c r="O80" s="75"/>
      <c r="P80" s="154">
        <f>P81</f>
        <v>0</v>
      </c>
      <c r="Q80" s="75"/>
      <c r="R80" s="154">
        <f>R81</f>
        <v>0</v>
      </c>
      <c r="S80" s="75"/>
      <c r="T80" s="155">
        <f>T81</f>
        <v>0</v>
      </c>
      <c r="AT80" s="23" t="s">
        <v>65</v>
      </c>
      <c r="AU80" s="23" t="s">
        <v>101</v>
      </c>
      <c r="BK80" s="156">
        <f>BK81</f>
        <v>273266.45000000001</v>
      </c>
    </row>
    <row r="81" s="9" customFormat="1" ht="37.44" customHeight="1">
      <c r="B81" s="157"/>
      <c r="D81" s="158" t="s">
        <v>65</v>
      </c>
      <c r="E81" s="159" t="s">
        <v>118</v>
      </c>
      <c r="F81" s="159" t="s">
        <v>119</v>
      </c>
      <c r="J81" s="160">
        <f>BK81</f>
        <v>273266.45000000001</v>
      </c>
      <c r="L81" s="157"/>
      <c r="M81" s="161"/>
      <c r="N81" s="162"/>
      <c r="O81" s="162"/>
      <c r="P81" s="163">
        <f>P82+P95+P120</f>
        <v>0</v>
      </c>
      <c r="Q81" s="162"/>
      <c r="R81" s="163">
        <f>R82+R95+R120</f>
        <v>0</v>
      </c>
      <c r="S81" s="162"/>
      <c r="T81" s="164">
        <f>T82+T95+T120</f>
        <v>0</v>
      </c>
      <c r="AR81" s="158" t="s">
        <v>74</v>
      </c>
      <c r="AT81" s="165" t="s">
        <v>65</v>
      </c>
      <c r="AU81" s="165" t="s">
        <v>66</v>
      </c>
      <c r="AY81" s="158" t="s">
        <v>120</v>
      </c>
      <c r="BK81" s="166">
        <f>BK82+BK95+BK120</f>
        <v>273266.45000000001</v>
      </c>
    </row>
    <row r="82" s="9" customFormat="1" ht="19.92" customHeight="1">
      <c r="B82" s="157"/>
      <c r="D82" s="158" t="s">
        <v>65</v>
      </c>
      <c r="E82" s="199" t="s">
        <v>74</v>
      </c>
      <c r="F82" s="199" t="s">
        <v>191</v>
      </c>
      <c r="J82" s="200">
        <f>BK82</f>
        <v>99147.310000000012</v>
      </c>
      <c r="L82" s="157"/>
      <c r="M82" s="161"/>
      <c r="N82" s="162"/>
      <c r="O82" s="162"/>
      <c r="P82" s="163">
        <f>SUM(P83:P94)</f>
        <v>0</v>
      </c>
      <c r="Q82" s="162"/>
      <c r="R82" s="163">
        <f>SUM(R83:R94)</f>
        <v>0</v>
      </c>
      <c r="S82" s="162"/>
      <c r="T82" s="164">
        <f>SUM(T83:T94)</f>
        <v>0</v>
      </c>
      <c r="AR82" s="158" t="s">
        <v>74</v>
      </c>
      <c r="AT82" s="165" t="s">
        <v>65</v>
      </c>
      <c r="AU82" s="165" t="s">
        <v>74</v>
      </c>
      <c r="AY82" s="158" t="s">
        <v>120</v>
      </c>
      <c r="BK82" s="166">
        <f>SUM(BK83:BK94)</f>
        <v>99147.310000000012</v>
      </c>
    </row>
    <row r="83" s="1" customFormat="1" ht="16.5" customHeight="1">
      <c r="B83" s="167"/>
      <c r="C83" s="168" t="s">
        <v>74</v>
      </c>
      <c r="D83" s="168" t="s">
        <v>124</v>
      </c>
      <c r="E83" s="169" t="s">
        <v>192</v>
      </c>
      <c r="F83" s="170" t="s">
        <v>193</v>
      </c>
      <c r="G83" s="171" t="s">
        <v>194</v>
      </c>
      <c r="H83" s="172">
        <v>61.228000000000002</v>
      </c>
      <c r="I83" s="173">
        <v>1470</v>
      </c>
      <c r="J83" s="173">
        <f>ROUND(I83*H83,2)</f>
        <v>90005.160000000003</v>
      </c>
      <c r="K83" s="170" t="s">
        <v>128</v>
      </c>
      <c r="L83" s="39"/>
      <c r="M83" s="174" t="s">
        <v>5</v>
      </c>
      <c r="N83" s="175" t="s">
        <v>37</v>
      </c>
      <c r="O83" s="176">
        <v>0</v>
      </c>
      <c r="P83" s="176">
        <f>O83*H83</f>
        <v>0</v>
      </c>
      <c r="Q83" s="176">
        <v>0</v>
      </c>
      <c r="R83" s="176">
        <f>Q83*H83</f>
        <v>0</v>
      </c>
      <c r="S83" s="176">
        <v>0</v>
      </c>
      <c r="T83" s="177">
        <f>S83*H83</f>
        <v>0</v>
      </c>
      <c r="AR83" s="23" t="s">
        <v>123</v>
      </c>
      <c r="AT83" s="23" t="s">
        <v>124</v>
      </c>
      <c r="AU83" s="23" t="s">
        <v>76</v>
      </c>
      <c r="AY83" s="23" t="s">
        <v>120</v>
      </c>
      <c r="BE83" s="178">
        <f>IF(N83="základní",J83,0)</f>
        <v>90005.160000000003</v>
      </c>
      <c r="BF83" s="178">
        <f>IF(N83="snížená",J83,0)</f>
        <v>0</v>
      </c>
      <c r="BG83" s="178">
        <f>IF(N83="zákl. přenesená",J83,0)</f>
        <v>0</v>
      </c>
      <c r="BH83" s="178">
        <f>IF(N83="sníž. přenesená",J83,0)</f>
        <v>0</v>
      </c>
      <c r="BI83" s="178">
        <f>IF(N83="nulová",J83,0)</f>
        <v>0</v>
      </c>
      <c r="BJ83" s="23" t="s">
        <v>74</v>
      </c>
      <c r="BK83" s="178">
        <f>ROUND(I83*H83,2)</f>
        <v>90005.160000000003</v>
      </c>
      <c r="BL83" s="23" t="s">
        <v>123</v>
      </c>
      <c r="BM83" s="23" t="s">
        <v>195</v>
      </c>
    </row>
    <row r="84" s="1" customFormat="1">
      <c r="B84" s="39"/>
      <c r="D84" s="179" t="s">
        <v>131</v>
      </c>
      <c r="F84" s="180" t="s">
        <v>193</v>
      </c>
      <c r="L84" s="39"/>
      <c r="M84" s="181"/>
      <c r="N84" s="40"/>
      <c r="O84" s="40"/>
      <c r="P84" s="40"/>
      <c r="Q84" s="40"/>
      <c r="R84" s="40"/>
      <c r="S84" s="40"/>
      <c r="T84" s="78"/>
      <c r="AT84" s="23" t="s">
        <v>131</v>
      </c>
      <c r="AU84" s="23" t="s">
        <v>76</v>
      </c>
    </row>
    <row r="85" s="1" customFormat="1">
      <c r="B85" s="39"/>
      <c r="D85" s="179" t="s">
        <v>133</v>
      </c>
      <c r="F85" s="182" t="s">
        <v>196</v>
      </c>
      <c r="L85" s="39"/>
      <c r="M85" s="181"/>
      <c r="N85" s="40"/>
      <c r="O85" s="40"/>
      <c r="P85" s="40"/>
      <c r="Q85" s="40"/>
      <c r="R85" s="40"/>
      <c r="S85" s="40"/>
      <c r="T85" s="78"/>
      <c r="AT85" s="23" t="s">
        <v>133</v>
      </c>
      <c r="AU85" s="23" t="s">
        <v>76</v>
      </c>
    </row>
    <row r="86" s="10" customFormat="1">
      <c r="B86" s="183"/>
      <c r="D86" s="179" t="s">
        <v>144</v>
      </c>
      <c r="E86" s="184" t="s">
        <v>5</v>
      </c>
      <c r="F86" s="185" t="s">
        <v>197</v>
      </c>
      <c r="H86" s="186">
        <v>61.228000000000002</v>
      </c>
      <c r="L86" s="183"/>
      <c r="M86" s="187"/>
      <c r="N86" s="188"/>
      <c r="O86" s="188"/>
      <c r="P86" s="188"/>
      <c r="Q86" s="188"/>
      <c r="R86" s="188"/>
      <c r="S86" s="188"/>
      <c r="T86" s="189"/>
      <c r="AT86" s="184" t="s">
        <v>144</v>
      </c>
      <c r="AU86" s="184" t="s">
        <v>76</v>
      </c>
      <c r="AV86" s="10" t="s">
        <v>76</v>
      </c>
      <c r="AW86" s="10" t="s">
        <v>30</v>
      </c>
      <c r="AX86" s="10" t="s">
        <v>74</v>
      </c>
      <c r="AY86" s="184" t="s">
        <v>120</v>
      </c>
    </row>
    <row r="87" s="1" customFormat="1" ht="16.5" customHeight="1">
      <c r="B87" s="167"/>
      <c r="C87" s="168" t="s">
        <v>176</v>
      </c>
      <c r="D87" s="168" t="s">
        <v>124</v>
      </c>
      <c r="E87" s="169" t="s">
        <v>198</v>
      </c>
      <c r="F87" s="170" t="s">
        <v>199</v>
      </c>
      <c r="G87" s="171" t="s">
        <v>200</v>
      </c>
      <c r="H87" s="172">
        <v>673.50800000000004</v>
      </c>
      <c r="I87" s="173">
        <v>12</v>
      </c>
      <c r="J87" s="173">
        <f>ROUND(I87*H87,2)</f>
        <v>8082.1000000000004</v>
      </c>
      <c r="K87" s="170" t="s">
        <v>128</v>
      </c>
      <c r="L87" s="39"/>
      <c r="M87" s="174" t="s">
        <v>5</v>
      </c>
      <c r="N87" s="175" t="s">
        <v>37</v>
      </c>
      <c r="O87" s="176">
        <v>0</v>
      </c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AR87" s="23" t="s">
        <v>123</v>
      </c>
      <c r="AT87" s="23" t="s">
        <v>124</v>
      </c>
      <c r="AU87" s="23" t="s">
        <v>76</v>
      </c>
      <c r="AY87" s="23" t="s">
        <v>120</v>
      </c>
      <c r="BE87" s="178">
        <f>IF(N87="základní",J87,0)</f>
        <v>8082.1000000000004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23" t="s">
        <v>74</v>
      </c>
      <c r="BK87" s="178">
        <f>ROUND(I87*H87,2)</f>
        <v>8082.1000000000004</v>
      </c>
      <c r="BL87" s="23" t="s">
        <v>123</v>
      </c>
      <c r="BM87" s="23" t="s">
        <v>201</v>
      </c>
    </row>
    <row r="88" s="1" customFormat="1">
      <c r="B88" s="39"/>
      <c r="D88" s="179" t="s">
        <v>131</v>
      </c>
      <c r="F88" s="180" t="s">
        <v>202</v>
      </c>
      <c r="L88" s="39"/>
      <c r="M88" s="181"/>
      <c r="N88" s="40"/>
      <c r="O88" s="40"/>
      <c r="P88" s="40"/>
      <c r="Q88" s="40"/>
      <c r="R88" s="40"/>
      <c r="S88" s="40"/>
      <c r="T88" s="78"/>
      <c r="AT88" s="23" t="s">
        <v>131</v>
      </c>
      <c r="AU88" s="23" t="s">
        <v>76</v>
      </c>
    </row>
    <row r="89" s="1" customFormat="1">
      <c r="B89" s="39"/>
      <c r="D89" s="179" t="s">
        <v>133</v>
      </c>
      <c r="F89" s="182" t="s">
        <v>203</v>
      </c>
      <c r="L89" s="39"/>
      <c r="M89" s="181"/>
      <c r="N89" s="40"/>
      <c r="O89" s="40"/>
      <c r="P89" s="40"/>
      <c r="Q89" s="40"/>
      <c r="R89" s="40"/>
      <c r="S89" s="40"/>
      <c r="T89" s="78"/>
      <c r="AT89" s="23" t="s">
        <v>133</v>
      </c>
      <c r="AU89" s="23" t="s">
        <v>76</v>
      </c>
    </row>
    <row r="90" s="10" customFormat="1">
      <c r="B90" s="183"/>
      <c r="D90" s="179" t="s">
        <v>144</v>
      </c>
      <c r="E90" s="184" t="s">
        <v>5</v>
      </c>
      <c r="F90" s="185" t="s">
        <v>204</v>
      </c>
      <c r="H90" s="186">
        <v>673.50800000000004</v>
      </c>
      <c r="L90" s="183"/>
      <c r="M90" s="187"/>
      <c r="N90" s="188"/>
      <c r="O90" s="188"/>
      <c r="P90" s="188"/>
      <c r="Q90" s="188"/>
      <c r="R90" s="188"/>
      <c r="S90" s="188"/>
      <c r="T90" s="189"/>
      <c r="AT90" s="184" t="s">
        <v>144</v>
      </c>
      <c r="AU90" s="184" t="s">
        <v>76</v>
      </c>
      <c r="AV90" s="10" t="s">
        <v>76</v>
      </c>
      <c r="AW90" s="10" t="s">
        <v>30</v>
      </c>
      <c r="AX90" s="10" t="s">
        <v>74</v>
      </c>
      <c r="AY90" s="184" t="s">
        <v>120</v>
      </c>
    </row>
    <row r="91" s="1" customFormat="1" ht="16.5" customHeight="1">
      <c r="B91" s="167"/>
      <c r="C91" s="168" t="s">
        <v>76</v>
      </c>
      <c r="D91" s="168" t="s">
        <v>124</v>
      </c>
      <c r="E91" s="169" t="s">
        <v>205</v>
      </c>
      <c r="F91" s="170" t="s">
        <v>206</v>
      </c>
      <c r="G91" s="171" t="s">
        <v>194</v>
      </c>
      <c r="H91" s="172">
        <v>5.5499999999999998</v>
      </c>
      <c r="I91" s="173">
        <v>191</v>
      </c>
      <c r="J91" s="173">
        <f>ROUND(I91*H91,2)</f>
        <v>1060.05</v>
      </c>
      <c r="K91" s="170" t="s">
        <v>128</v>
      </c>
      <c r="L91" s="39"/>
      <c r="M91" s="174" t="s">
        <v>5</v>
      </c>
      <c r="N91" s="175" t="s">
        <v>37</v>
      </c>
      <c r="O91" s="176">
        <v>0</v>
      </c>
      <c r="P91" s="176">
        <f>O91*H91</f>
        <v>0</v>
      </c>
      <c r="Q91" s="176">
        <v>0</v>
      </c>
      <c r="R91" s="176">
        <f>Q91*H91</f>
        <v>0</v>
      </c>
      <c r="S91" s="176">
        <v>0</v>
      </c>
      <c r="T91" s="177">
        <f>S91*H91</f>
        <v>0</v>
      </c>
      <c r="AR91" s="23" t="s">
        <v>123</v>
      </c>
      <c r="AT91" s="23" t="s">
        <v>124</v>
      </c>
      <c r="AU91" s="23" t="s">
        <v>76</v>
      </c>
      <c r="AY91" s="23" t="s">
        <v>120</v>
      </c>
      <c r="BE91" s="178">
        <f>IF(N91="základní",J91,0)</f>
        <v>1060.05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23" t="s">
        <v>74</v>
      </c>
      <c r="BK91" s="178">
        <f>ROUND(I91*H91,2)</f>
        <v>1060.05</v>
      </c>
      <c r="BL91" s="23" t="s">
        <v>123</v>
      </c>
      <c r="BM91" s="23" t="s">
        <v>207</v>
      </c>
    </row>
    <row r="92" s="1" customFormat="1">
      <c r="B92" s="39"/>
      <c r="D92" s="179" t="s">
        <v>131</v>
      </c>
      <c r="F92" s="180" t="s">
        <v>206</v>
      </c>
      <c r="L92" s="39"/>
      <c r="M92" s="181"/>
      <c r="N92" s="40"/>
      <c r="O92" s="40"/>
      <c r="P92" s="40"/>
      <c r="Q92" s="40"/>
      <c r="R92" s="40"/>
      <c r="S92" s="40"/>
      <c r="T92" s="78"/>
      <c r="AT92" s="23" t="s">
        <v>131</v>
      </c>
      <c r="AU92" s="23" t="s">
        <v>76</v>
      </c>
    </row>
    <row r="93" s="1" customFormat="1">
      <c r="B93" s="39"/>
      <c r="D93" s="179" t="s">
        <v>133</v>
      </c>
      <c r="F93" s="182" t="s">
        <v>208</v>
      </c>
      <c r="L93" s="39"/>
      <c r="M93" s="181"/>
      <c r="N93" s="40"/>
      <c r="O93" s="40"/>
      <c r="P93" s="40"/>
      <c r="Q93" s="40"/>
      <c r="R93" s="40"/>
      <c r="S93" s="40"/>
      <c r="T93" s="78"/>
      <c r="AT93" s="23" t="s">
        <v>133</v>
      </c>
      <c r="AU93" s="23" t="s">
        <v>76</v>
      </c>
    </row>
    <row r="94" s="10" customFormat="1">
      <c r="B94" s="183"/>
      <c r="D94" s="179" t="s">
        <v>144</v>
      </c>
      <c r="E94" s="184" t="s">
        <v>5</v>
      </c>
      <c r="F94" s="185" t="s">
        <v>209</v>
      </c>
      <c r="H94" s="186">
        <v>5.5499999999999998</v>
      </c>
      <c r="L94" s="183"/>
      <c r="M94" s="187"/>
      <c r="N94" s="188"/>
      <c r="O94" s="188"/>
      <c r="P94" s="188"/>
      <c r="Q94" s="188"/>
      <c r="R94" s="188"/>
      <c r="S94" s="188"/>
      <c r="T94" s="189"/>
      <c r="AT94" s="184" t="s">
        <v>144</v>
      </c>
      <c r="AU94" s="184" t="s">
        <v>76</v>
      </c>
      <c r="AV94" s="10" t="s">
        <v>76</v>
      </c>
      <c r="AW94" s="10" t="s">
        <v>30</v>
      </c>
      <c r="AX94" s="10" t="s">
        <v>74</v>
      </c>
      <c r="AY94" s="184" t="s">
        <v>120</v>
      </c>
    </row>
    <row r="95" s="9" customFormat="1" ht="29.88" customHeight="1">
      <c r="B95" s="157"/>
      <c r="D95" s="158" t="s">
        <v>65</v>
      </c>
      <c r="E95" s="199" t="s">
        <v>151</v>
      </c>
      <c r="F95" s="199" t="s">
        <v>210</v>
      </c>
      <c r="J95" s="200">
        <f>BK95</f>
        <v>170963.13999999999</v>
      </c>
      <c r="L95" s="157"/>
      <c r="M95" s="161"/>
      <c r="N95" s="162"/>
      <c r="O95" s="162"/>
      <c r="P95" s="163">
        <f>SUM(P96:P119)</f>
        <v>0</v>
      </c>
      <c r="Q95" s="162"/>
      <c r="R95" s="163">
        <f>SUM(R96:R119)</f>
        <v>0</v>
      </c>
      <c r="S95" s="162"/>
      <c r="T95" s="164">
        <f>SUM(T96:T119)</f>
        <v>0</v>
      </c>
      <c r="AR95" s="158" t="s">
        <v>74</v>
      </c>
      <c r="AT95" s="165" t="s">
        <v>65</v>
      </c>
      <c r="AU95" s="165" t="s">
        <v>74</v>
      </c>
      <c r="AY95" s="158" t="s">
        <v>120</v>
      </c>
      <c r="BK95" s="166">
        <f>SUM(BK96:BK119)</f>
        <v>170963.13999999999</v>
      </c>
    </row>
    <row r="96" s="1" customFormat="1" ht="16.5" customHeight="1">
      <c r="B96" s="167"/>
      <c r="C96" s="168" t="s">
        <v>139</v>
      </c>
      <c r="D96" s="168" t="s">
        <v>124</v>
      </c>
      <c r="E96" s="169" t="s">
        <v>211</v>
      </c>
      <c r="F96" s="170" t="s">
        <v>212</v>
      </c>
      <c r="G96" s="171" t="s">
        <v>194</v>
      </c>
      <c r="H96" s="172">
        <v>15.651999999999999</v>
      </c>
      <c r="I96" s="173">
        <v>1740</v>
      </c>
      <c r="J96" s="173">
        <f>ROUND(I96*H96,2)</f>
        <v>27234.48</v>
      </c>
      <c r="K96" s="170" t="s">
        <v>128</v>
      </c>
      <c r="L96" s="39"/>
      <c r="M96" s="174" t="s">
        <v>5</v>
      </c>
      <c r="N96" s="175" t="s">
        <v>37</v>
      </c>
      <c r="O96" s="176">
        <v>0</v>
      </c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AR96" s="23" t="s">
        <v>123</v>
      </c>
      <c r="AT96" s="23" t="s">
        <v>124</v>
      </c>
      <c r="AU96" s="23" t="s">
        <v>76</v>
      </c>
      <c r="AY96" s="23" t="s">
        <v>120</v>
      </c>
      <c r="BE96" s="178">
        <f>IF(N96="základní",J96,0)</f>
        <v>27234.48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23" t="s">
        <v>74</v>
      </c>
      <c r="BK96" s="178">
        <f>ROUND(I96*H96,2)</f>
        <v>27234.48</v>
      </c>
      <c r="BL96" s="23" t="s">
        <v>123</v>
      </c>
      <c r="BM96" s="23" t="s">
        <v>213</v>
      </c>
    </row>
    <row r="97" s="1" customFormat="1">
      <c r="B97" s="39"/>
      <c r="D97" s="179" t="s">
        <v>131</v>
      </c>
      <c r="F97" s="180" t="s">
        <v>214</v>
      </c>
      <c r="L97" s="39"/>
      <c r="M97" s="181"/>
      <c r="N97" s="40"/>
      <c r="O97" s="40"/>
      <c r="P97" s="40"/>
      <c r="Q97" s="40"/>
      <c r="R97" s="40"/>
      <c r="S97" s="40"/>
      <c r="T97" s="78"/>
      <c r="AT97" s="23" t="s">
        <v>131</v>
      </c>
      <c r="AU97" s="23" t="s">
        <v>76</v>
      </c>
    </row>
    <row r="98" s="1" customFormat="1">
      <c r="B98" s="39"/>
      <c r="D98" s="179" t="s">
        <v>133</v>
      </c>
      <c r="F98" s="182" t="s">
        <v>215</v>
      </c>
      <c r="L98" s="39"/>
      <c r="M98" s="181"/>
      <c r="N98" s="40"/>
      <c r="O98" s="40"/>
      <c r="P98" s="40"/>
      <c r="Q98" s="40"/>
      <c r="R98" s="40"/>
      <c r="S98" s="40"/>
      <c r="T98" s="78"/>
      <c r="AT98" s="23" t="s">
        <v>133</v>
      </c>
      <c r="AU98" s="23" t="s">
        <v>76</v>
      </c>
    </row>
    <row r="99" s="10" customFormat="1">
      <c r="B99" s="183"/>
      <c r="D99" s="179" t="s">
        <v>144</v>
      </c>
      <c r="E99" s="184" t="s">
        <v>5</v>
      </c>
      <c r="F99" s="185" t="s">
        <v>216</v>
      </c>
      <c r="H99" s="186">
        <v>15.651999999999999</v>
      </c>
      <c r="L99" s="183"/>
      <c r="M99" s="187"/>
      <c r="N99" s="188"/>
      <c r="O99" s="188"/>
      <c r="P99" s="188"/>
      <c r="Q99" s="188"/>
      <c r="R99" s="188"/>
      <c r="S99" s="188"/>
      <c r="T99" s="189"/>
      <c r="AT99" s="184" t="s">
        <v>144</v>
      </c>
      <c r="AU99" s="184" t="s">
        <v>76</v>
      </c>
      <c r="AV99" s="10" t="s">
        <v>76</v>
      </c>
      <c r="AW99" s="10" t="s">
        <v>30</v>
      </c>
      <c r="AX99" s="10" t="s">
        <v>74</v>
      </c>
      <c r="AY99" s="184" t="s">
        <v>120</v>
      </c>
    </row>
    <row r="100" s="1" customFormat="1" ht="16.5" customHeight="1">
      <c r="B100" s="167"/>
      <c r="C100" s="168" t="s">
        <v>123</v>
      </c>
      <c r="D100" s="168" t="s">
        <v>124</v>
      </c>
      <c r="E100" s="169" t="s">
        <v>217</v>
      </c>
      <c r="F100" s="170" t="s">
        <v>218</v>
      </c>
      <c r="G100" s="171" t="s">
        <v>194</v>
      </c>
      <c r="H100" s="172">
        <v>22.559999999999999</v>
      </c>
      <c r="I100" s="173">
        <v>689</v>
      </c>
      <c r="J100" s="173">
        <f>ROUND(I100*H100,2)</f>
        <v>15543.84</v>
      </c>
      <c r="K100" s="170" t="s">
        <v>128</v>
      </c>
      <c r="L100" s="39"/>
      <c r="M100" s="174" t="s">
        <v>5</v>
      </c>
      <c r="N100" s="175" t="s">
        <v>37</v>
      </c>
      <c r="O100" s="176">
        <v>0</v>
      </c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AR100" s="23" t="s">
        <v>123</v>
      </c>
      <c r="AT100" s="23" t="s">
        <v>124</v>
      </c>
      <c r="AU100" s="23" t="s">
        <v>76</v>
      </c>
      <c r="AY100" s="23" t="s">
        <v>120</v>
      </c>
      <c r="BE100" s="178">
        <f>IF(N100="základní",J100,0)</f>
        <v>15543.84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23" t="s">
        <v>74</v>
      </c>
      <c r="BK100" s="178">
        <f>ROUND(I100*H100,2)</f>
        <v>15543.84</v>
      </c>
      <c r="BL100" s="23" t="s">
        <v>123</v>
      </c>
      <c r="BM100" s="23" t="s">
        <v>219</v>
      </c>
    </row>
    <row r="101" s="1" customFormat="1">
      <c r="B101" s="39"/>
      <c r="D101" s="179" t="s">
        <v>131</v>
      </c>
      <c r="F101" s="180" t="s">
        <v>220</v>
      </c>
      <c r="L101" s="39"/>
      <c r="M101" s="181"/>
      <c r="N101" s="40"/>
      <c r="O101" s="40"/>
      <c r="P101" s="40"/>
      <c r="Q101" s="40"/>
      <c r="R101" s="40"/>
      <c r="S101" s="40"/>
      <c r="T101" s="78"/>
      <c r="AT101" s="23" t="s">
        <v>131</v>
      </c>
      <c r="AU101" s="23" t="s">
        <v>76</v>
      </c>
    </row>
    <row r="102" s="1" customFormat="1">
      <c r="B102" s="39"/>
      <c r="D102" s="179" t="s">
        <v>133</v>
      </c>
      <c r="F102" s="182" t="s">
        <v>221</v>
      </c>
      <c r="L102" s="39"/>
      <c r="M102" s="181"/>
      <c r="N102" s="40"/>
      <c r="O102" s="40"/>
      <c r="P102" s="40"/>
      <c r="Q102" s="40"/>
      <c r="R102" s="40"/>
      <c r="S102" s="40"/>
      <c r="T102" s="78"/>
      <c r="AT102" s="23" t="s">
        <v>133</v>
      </c>
      <c r="AU102" s="23" t="s">
        <v>76</v>
      </c>
    </row>
    <row r="103" s="10" customFormat="1">
      <c r="B103" s="183"/>
      <c r="D103" s="179" t="s">
        <v>144</v>
      </c>
      <c r="E103" s="184" t="s">
        <v>5</v>
      </c>
      <c r="F103" s="185" t="s">
        <v>222</v>
      </c>
      <c r="H103" s="186">
        <v>22.559999999999999</v>
      </c>
      <c r="L103" s="183"/>
      <c r="M103" s="187"/>
      <c r="N103" s="188"/>
      <c r="O103" s="188"/>
      <c r="P103" s="188"/>
      <c r="Q103" s="188"/>
      <c r="R103" s="188"/>
      <c r="S103" s="188"/>
      <c r="T103" s="189"/>
      <c r="AT103" s="184" t="s">
        <v>144</v>
      </c>
      <c r="AU103" s="184" t="s">
        <v>76</v>
      </c>
      <c r="AV103" s="10" t="s">
        <v>76</v>
      </c>
      <c r="AW103" s="10" t="s">
        <v>30</v>
      </c>
      <c r="AX103" s="10" t="s">
        <v>74</v>
      </c>
      <c r="AY103" s="184" t="s">
        <v>120</v>
      </c>
    </row>
    <row r="104" s="1" customFormat="1" ht="16.5" customHeight="1">
      <c r="B104" s="167"/>
      <c r="C104" s="168" t="s">
        <v>182</v>
      </c>
      <c r="D104" s="168" t="s">
        <v>124</v>
      </c>
      <c r="E104" s="169" t="s">
        <v>223</v>
      </c>
      <c r="F104" s="170" t="s">
        <v>224</v>
      </c>
      <c r="G104" s="171" t="s">
        <v>225</v>
      </c>
      <c r="H104" s="172">
        <v>448.83999999999998</v>
      </c>
      <c r="I104" s="173">
        <v>8</v>
      </c>
      <c r="J104" s="173">
        <f>ROUND(I104*H104,2)</f>
        <v>3590.7199999999998</v>
      </c>
      <c r="K104" s="170" t="s">
        <v>128</v>
      </c>
      <c r="L104" s="39"/>
      <c r="M104" s="174" t="s">
        <v>5</v>
      </c>
      <c r="N104" s="175" t="s">
        <v>37</v>
      </c>
      <c r="O104" s="176">
        <v>0</v>
      </c>
      <c r="P104" s="176">
        <f>O104*H104</f>
        <v>0</v>
      </c>
      <c r="Q104" s="176">
        <v>0</v>
      </c>
      <c r="R104" s="176">
        <f>Q104*H104</f>
        <v>0</v>
      </c>
      <c r="S104" s="176">
        <v>0</v>
      </c>
      <c r="T104" s="177">
        <f>S104*H104</f>
        <v>0</v>
      </c>
      <c r="AR104" s="23" t="s">
        <v>123</v>
      </c>
      <c r="AT104" s="23" t="s">
        <v>124</v>
      </c>
      <c r="AU104" s="23" t="s">
        <v>76</v>
      </c>
      <c r="AY104" s="23" t="s">
        <v>120</v>
      </c>
      <c r="BE104" s="178">
        <f>IF(N104="základní",J104,0)</f>
        <v>3590.7199999999998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3" t="s">
        <v>74</v>
      </c>
      <c r="BK104" s="178">
        <f>ROUND(I104*H104,2)</f>
        <v>3590.7199999999998</v>
      </c>
      <c r="BL104" s="23" t="s">
        <v>123</v>
      </c>
      <c r="BM104" s="23" t="s">
        <v>226</v>
      </c>
    </row>
    <row r="105" s="1" customFormat="1">
      <c r="B105" s="39"/>
      <c r="D105" s="179" t="s">
        <v>131</v>
      </c>
      <c r="F105" s="180" t="s">
        <v>227</v>
      </c>
      <c r="L105" s="39"/>
      <c r="M105" s="181"/>
      <c r="N105" s="40"/>
      <c r="O105" s="40"/>
      <c r="P105" s="40"/>
      <c r="Q105" s="40"/>
      <c r="R105" s="40"/>
      <c r="S105" s="40"/>
      <c r="T105" s="78"/>
      <c r="AT105" s="23" t="s">
        <v>131</v>
      </c>
      <c r="AU105" s="23" t="s">
        <v>76</v>
      </c>
    </row>
    <row r="106" s="1" customFormat="1">
      <c r="B106" s="39"/>
      <c r="D106" s="179" t="s">
        <v>133</v>
      </c>
      <c r="F106" s="182" t="s">
        <v>228</v>
      </c>
      <c r="L106" s="39"/>
      <c r="M106" s="181"/>
      <c r="N106" s="40"/>
      <c r="O106" s="40"/>
      <c r="P106" s="40"/>
      <c r="Q106" s="40"/>
      <c r="R106" s="40"/>
      <c r="S106" s="40"/>
      <c r="T106" s="78"/>
      <c r="AT106" s="23" t="s">
        <v>133</v>
      </c>
      <c r="AU106" s="23" t="s">
        <v>76</v>
      </c>
    </row>
    <row r="107" s="10" customFormat="1">
      <c r="B107" s="183"/>
      <c r="D107" s="179" t="s">
        <v>144</v>
      </c>
      <c r="E107" s="184" t="s">
        <v>5</v>
      </c>
      <c r="F107" s="185" t="s">
        <v>229</v>
      </c>
      <c r="H107" s="186">
        <v>448.83999999999998</v>
      </c>
      <c r="L107" s="183"/>
      <c r="M107" s="187"/>
      <c r="N107" s="188"/>
      <c r="O107" s="188"/>
      <c r="P107" s="188"/>
      <c r="Q107" s="188"/>
      <c r="R107" s="188"/>
      <c r="S107" s="188"/>
      <c r="T107" s="189"/>
      <c r="AT107" s="184" t="s">
        <v>144</v>
      </c>
      <c r="AU107" s="184" t="s">
        <v>76</v>
      </c>
      <c r="AV107" s="10" t="s">
        <v>76</v>
      </c>
      <c r="AW107" s="10" t="s">
        <v>30</v>
      </c>
      <c r="AX107" s="10" t="s">
        <v>74</v>
      </c>
      <c r="AY107" s="184" t="s">
        <v>120</v>
      </c>
    </row>
    <row r="108" s="1" customFormat="1" ht="16.5" customHeight="1">
      <c r="B108" s="167"/>
      <c r="C108" s="168" t="s">
        <v>151</v>
      </c>
      <c r="D108" s="168" t="s">
        <v>124</v>
      </c>
      <c r="E108" s="169" t="s">
        <v>230</v>
      </c>
      <c r="F108" s="170" t="s">
        <v>231</v>
      </c>
      <c r="G108" s="171" t="s">
        <v>194</v>
      </c>
      <c r="H108" s="172">
        <v>10.068</v>
      </c>
      <c r="I108" s="173">
        <v>5140</v>
      </c>
      <c r="J108" s="173">
        <f>ROUND(I108*H108,2)</f>
        <v>51749.519999999997</v>
      </c>
      <c r="K108" s="170" t="s">
        <v>128</v>
      </c>
      <c r="L108" s="39"/>
      <c r="M108" s="174" t="s">
        <v>5</v>
      </c>
      <c r="N108" s="175" t="s">
        <v>37</v>
      </c>
      <c r="O108" s="176">
        <v>0</v>
      </c>
      <c r="P108" s="176">
        <f>O108*H108</f>
        <v>0</v>
      </c>
      <c r="Q108" s="176">
        <v>0</v>
      </c>
      <c r="R108" s="176">
        <f>Q108*H108</f>
        <v>0</v>
      </c>
      <c r="S108" s="176">
        <v>0</v>
      </c>
      <c r="T108" s="177">
        <f>S108*H108</f>
        <v>0</v>
      </c>
      <c r="AR108" s="23" t="s">
        <v>123</v>
      </c>
      <c r="AT108" s="23" t="s">
        <v>124</v>
      </c>
      <c r="AU108" s="23" t="s">
        <v>76</v>
      </c>
      <c r="AY108" s="23" t="s">
        <v>120</v>
      </c>
      <c r="BE108" s="178">
        <f>IF(N108="základní",J108,0)</f>
        <v>51749.519999999997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23" t="s">
        <v>74</v>
      </c>
      <c r="BK108" s="178">
        <f>ROUND(I108*H108,2)</f>
        <v>51749.519999999997</v>
      </c>
      <c r="BL108" s="23" t="s">
        <v>123</v>
      </c>
      <c r="BM108" s="23" t="s">
        <v>232</v>
      </c>
    </row>
    <row r="109" s="1" customFormat="1">
      <c r="B109" s="39"/>
      <c r="D109" s="179" t="s">
        <v>131</v>
      </c>
      <c r="F109" s="180" t="s">
        <v>233</v>
      </c>
      <c r="L109" s="39"/>
      <c r="M109" s="181"/>
      <c r="N109" s="40"/>
      <c r="O109" s="40"/>
      <c r="P109" s="40"/>
      <c r="Q109" s="40"/>
      <c r="R109" s="40"/>
      <c r="S109" s="40"/>
      <c r="T109" s="78"/>
      <c r="AT109" s="23" t="s">
        <v>131</v>
      </c>
      <c r="AU109" s="23" t="s">
        <v>76</v>
      </c>
    </row>
    <row r="110" s="1" customFormat="1">
      <c r="B110" s="39"/>
      <c r="D110" s="179" t="s">
        <v>133</v>
      </c>
      <c r="F110" s="182" t="s">
        <v>234</v>
      </c>
      <c r="L110" s="39"/>
      <c r="M110" s="181"/>
      <c r="N110" s="40"/>
      <c r="O110" s="40"/>
      <c r="P110" s="40"/>
      <c r="Q110" s="40"/>
      <c r="R110" s="40"/>
      <c r="S110" s="40"/>
      <c r="T110" s="78"/>
      <c r="AT110" s="23" t="s">
        <v>133</v>
      </c>
      <c r="AU110" s="23" t="s">
        <v>76</v>
      </c>
    </row>
    <row r="111" s="10" customFormat="1">
      <c r="B111" s="183"/>
      <c r="D111" s="179" t="s">
        <v>144</v>
      </c>
      <c r="E111" s="184" t="s">
        <v>5</v>
      </c>
      <c r="F111" s="185" t="s">
        <v>235</v>
      </c>
      <c r="H111" s="186">
        <v>10.068</v>
      </c>
      <c r="L111" s="183"/>
      <c r="M111" s="187"/>
      <c r="N111" s="188"/>
      <c r="O111" s="188"/>
      <c r="P111" s="188"/>
      <c r="Q111" s="188"/>
      <c r="R111" s="188"/>
      <c r="S111" s="188"/>
      <c r="T111" s="189"/>
      <c r="AT111" s="184" t="s">
        <v>144</v>
      </c>
      <c r="AU111" s="184" t="s">
        <v>76</v>
      </c>
      <c r="AV111" s="10" t="s">
        <v>76</v>
      </c>
      <c r="AW111" s="10" t="s">
        <v>30</v>
      </c>
      <c r="AX111" s="10" t="s">
        <v>74</v>
      </c>
      <c r="AY111" s="184" t="s">
        <v>120</v>
      </c>
    </row>
    <row r="112" s="1" customFormat="1" ht="16.5" customHeight="1">
      <c r="B112" s="167"/>
      <c r="C112" s="168" t="s">
        <v>157</v>
      </c>
      <c r="D112" s="168" t="s">
        <v>124</v>
      </c>
      <c r="E112" s="169" t="s">
        <v>236</v>
      </c>
      <c r="F112" s="170" t="s">
        <v>237</v>
      </c>
      <c r="G112" s="171" t="s">
        <v>194</v>
      </c>
      <c r="H112" s="172">
        <v>8.9039999999999999</v>
      </c>
      <c r="I112" s="173">
        <v>4560</v>
      </c>
      <c r="J112" s="173">
        <f>ROUND(I112*H112,2)</f>
        <v>40602.239999999998</v>
      </c>
      <c r="K112" s="170" t="s">
        <v>128</v>
      </c>
      <c r="L112" s="39"/>
      <c r="M112" s="174" t="s">
        <v>5</v>
      </c>
      <c r="N112" s="175" t="s">
        <v>37</v>
      </c>
      <c r="O112" s="176">
        <v>0</v>
      </c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AR112" s="23" t="s">
        <v>123</v>
      </c>
      <c r="AT112" s="23" t="s">
        <v>124</v>
      </c>
      <c r="AU112" s="23" t="s">
        <v>76</v>
      </c>
      <c r="AY112" s="23" t="s">
        <v>120</v>
      </c>
      <c r="BE112" s="178">
        <f>IF(N112="základní",J112,0)</f>
        <v>40602.239999999998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23" t="s">
        <v>74</v>
      </c>
      <c r="BK112" s="178">
        <f>ROUND(I112*H112,2)</f>
        <v>40602.239999999998</v>
      </c>
      <c r="BL112" s="23" t="s">
        <v>123</v>
      </c>
      <c r="BM112" s="23" t="s">
        <v>238</v>
      </c>
    </row>
    <row r="113" s="1" customFormat="1">
      <c r="B113" s="39"/>
      <c r="D113" s="179" t="s">
        <v>131</v>
      </c>
      <c r="F113" s="180" t="s">
        <v>239</v>
      </c>
      <c r="L113" s="39"/>
      <c r="M113" s="181"/>
      <c r="N113" s="40"/>
      <c r="O113" s="40"/>
      <c r="P113" s="40"/>
      <c r="Q113" s="40"/>
      <c r="R113" s="40"/>
      <c r="S113" s="40"/>
      <c r="T113" s="78"/>
      <c r="AT113" s="23" t="s">
        <v>131</v>
      </c>
      <c r="AU113" s="23" t="s">
        <v>76</v>
      </c>
    </row>
    <row r="114" s="1" customFormat="1">
      <c r="B114" s="39"/>
      <c r="D114" s="179" t="s">
        <v>133</v>
      </c>
      <c r="F114" s="182" t="s">
        <v>234</v>
      </c>
      <c r="L114" s="39"/>
      <c r="M114" s="181"/>
      <c r="N114" s="40"/>
      <c r="O114" s="40"/>
      <c r="P114" s="40"/>
      <c r="Q114" s="40"/>
      <c r="R114" s="40"/>
      <c r="S114" s="40"/>
      <c r="T114" s="78"/>
      <c r="AT114" s="23" t="s">
        <v>133</v>
      </c>
      <c r="AU114" s="23" t="s">
        <v>76</v>
      </c>
    </row>
    <row r="115" s="10" customFormat="1">
      <c r="B115" s="183"/>
      <c r="D115" s="179" t="s">
        <v>144</v>
      </c>
      <c r="E115" s="184" t="s">
        <v>5</v>
      </c>
      <c r="F115" s="185" t="s">
        <v>240</v>
      </c>
      <c r="H115" s="186">
        <v>8.9039999999999999</v>
      </c>
      <c r="L115" s="183"/>
      <c r="M115" s="187"/>
      <c r="N115" s="188"/>
      <c r="O115" s="188"/>
      <c r="P115" s="188"/>
      <c r="Q115" s="188"/>
      <c r="R115" s="188"/>
      <c r="S115" s="188"/>
      <c r="T115" s="189"/>
      <c r="AT115" s="184" t="s">
        <v>144</v>
      </c>
      <c r="AU115" s="184" t="s">
        <v>76</v>
      </c>
      <c r="AV115" s="10" t="s">
        <v>76</v>
      </c>
      <c r="AW115" s="10" t="s">
        <v>30</v>
      </c>
      <c r="AX115" s="10" t="s">
        <v>74</v>
      </c>
      <c r="AY115" s="184" t="s">
        <v>120</v>
      </c>
    </row>
    <row r="116" s="1" customFormat="1" ht="16.5" customHeight="1">
      <c r="B116" s="167"/>
      <c r="C116" s="168" t="s">
        <v>162</v>
      </c>
      <c r="D116" s="168" t="s">
        <v>124</v>
      </c>
      <c r="E116" s="169" t="s">
        <v>241</v>
      </c>
      <c r="F116" s="170" t="s">
        <v>242</v>
      </c>
      <c r="G116" s="171" t="s">
        <v>225</v>
      </c>
      <c r="H116" s="172">
        <v>69.939999999999998</v>
      </c>
      <c r="I116" s="173">
        <v>461</v>
      </c>
      <c r="J116" s="173">
        <f>ROUND(I116*H116,2)</f>
        <v>32242.34</v>
      </c>
      <c r="K116" s="170" t="s">
        <v>128</v>
      </c>
      <c r="L116" s="39"/>
      <c r="M116" s="174" t="s">
        <v>5</v>
      </c>
      <c r="N116" s="175" t="s">
        <v>37</v>
      </c>
      <c r="O116" s="176">
        <v>0</v>
      </c>
      <c r="P116" s="176">
        <f>O116*H116</f>
        <v>0</v>
      </c>
      <c r="Q116" s="176">
        <v>0</v>
      </c>
      <c r="R116" s="176">
        <f>Q116*H116</f>
        <v>0</v>
      </c>
      <c r="S116" s="176">
        <v>0</v>
      </c>
      <c r="T116" s="177">
        <f>S116*H116</f>
        <v>0</v>
      </c>
      <c r="AR116" s="23" t="s">
        <v>123</v>
      </c>
      <c r="AT116" s="23" t="s">
        <v>124</v>
      </c>
      <c r="AU116" s="23" t="s">
        <v>76</v>
      </c>
      <c r="AY116" s="23" t="s">
        <v>120</v>
      </c>
      <c r="BE116" s="178">
        <f>IF(N116="základní",J116,0)</f>
        <v>32242.34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23" t="s">
        <v>74</v>
      </c>
      <c r="BK116" s="178">
        <f>ROUND(I116*H116,2)</f>
        <v>32242.34</v>
      </c>
      <c r="BL116" s="23" t="s">
        <v>123</v>
      </c>
      <c r="BM116" s="23" t="s">
        <v>243</v>
      </c>
    </row>
    <row r="117" s="1" customFormat="1">
      <c r="B117" s="39"/>
      <c r="D117" s="179" t="s">
        <v>131</v>
      </c>
      <c r="F117" s="180" t="s">
        <v>244</v>
      </c>
      <c r="L117" s="39"/>
      <c r="M117" s="181"/>
      <c r="N117" s="40"/>
      <c r="O117" s="40"/>
      <c r="P117" s="40"/>
      <c r="Q117" s="40"/>
      <c r="R117" s="40"/>
      <c r="S117" s="40"/>
      <c r="T117" s="78"/>
      <c r="AT117" s="23" t="s">
        <v>131</v>
      </c>
      <c r="AU117" s="23" t="s">
        <v>76</v>
      </c>
    </row>
    <row r="118" s="1" customFormat="1">
      <c r="B118" s="39"/>
      <c r="D118" s="179" t="s">
        <v>133</v>
      </c>
      <c r="F118" s="182" t="s">
        <v>234</v>
      </c>
      <c r="L118" s="39"/>
      <c r="M118" s="181"/>
      <c r="N118" s="40"/>
      <c r="O118" s="40"/>
      <c r="P118" s="40"/>
      <c r="Q118" s="40"/>
      <c r="R118" s="40"/>
      <c r="S118" s="40"/>
      <c r="T118" s="78"/>
      <c r="AT118" s="23" t="s">
        <v>133</v>
      </c>
      <c r="AU118" s="23" t="s">
        <v>76</v>
      </c>
    </row>
    <row r="119" s="10" customFormat="1">
      <c r="B119" s="183"/>
      <c r="D119" s="179" t="s">
        <v>144</v>
      </c>
      <c r="E119" s="184" t="s">
        <v>5</v>
      </c>
      <c r="F119" s="185" t="s">
        <v>245</v>
      </c>
      <c r="H119" s="186">
        <v>69.939999999999998</v>
      </c>
      <c r="L119" s="183"/>
      <c r="M119" s="187"/>
      <c r="N119" s="188"/>
      <c r="O119" s="188"/>
      <c r="P119" s="188"/>
      <c r="Q119" s="188"/>
      <c r="R119" s="188"/>
      <c r="S119" s="188"/>
      <c r="T119" s="189"/>
      <c r="AT119" s="184" t="s">
        <v>144</v>
      </c>
      <c r="AU119" s="184" t="s">
        <v>76</v>
      </c>
      <c r="AV119" s="10" t="s">
        <v>76</v>
      </c>
      <c r="AW119" s="10" t="s">
        <v>30</v>
      </c>
      <c r="AX119" s="10" t="s">
        <v>74</v>
      </c>
      <c r="AY119" s="184" t="s">
        <v>120</v>
      </c>
    </row>
    <row r="120" s="9" customFormat="1" ht="29.88" customHeight="1">
      <c r="B120" s="157"/>
      <c r="D120" s="158" t="s">
        <v>65</v>
      </c>
      <c r="E120" s="199" t="s">
        <v>171</v>
      </c>
      <c r="F120" s="199" t="s">
        <v>246</v>
      </c>
      <c r="J120" s="200">
        <f>BK120</f>
        <v>3156</v>
      </c>
      <c r="L120" s="157"/>
      <c r="M120" s="161"/>
      <c r="N120" s="162"/>
      <c r="O120" s="162"/>
      <c r="P120" s="163">
        <f>SUM(P121:P128)</f>
        <v>0</v>
      </c>
      <c r="Q120" s="162"/>
      <c r="R120" s="163">
        <f>SUM(R121:R128)</f>
        <v>0</v>
      </c>
      <c r="S120" s="162"/>
      <c r="T120" s="164">
        <f>SUM(T121:T128)</f>
        <v>0</v>
      </c>
      <c r="AR120" s="158" t="s">
        <v>74</v>
      </c>
      <c r="AT120" s="165" t="s">
        <v>65</v>
      </c>
      <c r="AU120" s="165" t="s">
        <v>74</v>
      </c>
      <c r="AY120" s="158" t="s">
        <v>120</v>
      </c>
      <c r="BK120" s="166">
        <f>SUM(BK121:BK128)</f>
        <v>3156</v>
      </c>
    </row>
    <row r="121" s="1" customFormat="1" ht="16.5" customHeight="1">
      <c r="B121" s="167"/>
      <c r="C121" s="168" t="s">
        <v>167</v>
      </c>
      <c r="D121" s="168" t="s">
        <v>124</v>
      </c>
      <c r="E121" s="169" t="s">
        <v>247</v>
      </c>
      <c r="F121" s="170" t="s">
        <v>248</v>
      </c>
      <c r="G121" s="171" t="s">
        <v>249</v>
      </c>
      <c r="H121" s="172">
        <v>12</v>
      </c>
      <c r="I121" s="173">
        <v>87</v>
      </c>
      <c r="J121" s="173">
        <f>ROUND(I121*H121,2)</f>
        <v>1044</v>
      </c>
      <c r="K121" s="170" t="s">
        <v>128</v>
      </c>
      <c r="L121" s="39"/>
      <c r="M121" s="174" t="s">
        <v>5</v>
      </c>
      <c r="N121" s="175" t="s">
        <v>37</v>
      </c>
      <c r="O121" s="176">
        <v>0</v>
      </c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AR121" s="23" t="s">
        <v>123</v>
      </c>
      <c r="AT121" s="23" t="s">
        <v>124</v>
      </c>
      <c r="AU121" s="23" t="s">
        <v>76</v>
      </c>
      <c r="AY121" s="23" t="s">
        <v>120</v>
      </c>
      <c r="BE121" s="178">
        <f>IF(N121="základní",J121,0)</f>
        <v>1044</v>
      </c>
      <c r="BF121" s="178">
        <f>IF(N121="snížená",J121,0)</f>
        <v>0</v>
      </c>
      <c r="BG121" s="178">
        <f>IF(N121="zákl. přenesená",J121,0)</f>
        <v>0</v>
      </c>
      <c r="BH121" s="178">
        <f>IF(N121="sníž. přenesená",J121,0)</f>
        <v>0</v>
      </c>
      <c r="BI121" s="178">
        <f>IF(N121="nulová",J121,0)</f>
        <v>0</v>
      </c>
      <c r="BJ121" s="23" t="s">
        <v>74</v>
      </c>
      <c r="BK121" s="178">
        <f>ROUND(I121*H121,2)</f>
        <v>1044</v>
      </c>
      <c r="BL121" s="23" t="s">
        <v>123</v>
      </c>
      <c r="BM121" s="23" t="s">
        <v>250</v>
      </c>
    </row>
    <row r="122" s="1" customFormat="1">
      <c r="B122" s="39"/>
      <c r="D122" s="179" t="s">
        <v>131</v>
      </c>
      <c r="F122" s="180" t="s">
        <v>248</v>
      </c>
      <c r="L122" s="39"/>
      <c r="M122" s="181"/>
      <c r="N122" s="40"/>
      <c r="O122" s="40"/>
      <c r="P122" s="40"/>
      <c r="Q122" s="40"/>
      <c r="R122" s="40"/>
      <c r="S122" s="40"/>
      <c r="T122" s="78"/>
      <c r="AT122" s="23" t="s">
        <v>131</v>
      </c>
      <c r="AU122" s="23" t="s">
        <v>76</v>
      </c>
    </row>
    <row r="123" s="1" customFormat="1">
      <c r="B123" s="39"/>
      <c r="D123" s="179" t="s">
        <v>133</v>
      </c>
      <c r="F123" s="182" t="s">
        <v>251</v>
      </c>
      <c r="L123" s="39"/>
      <c r="M123" s="181"/>
      <c r="N123" s="40"/>
      <c r="O123" s="40"/>
      <c r="P123" s="40"/>
      <c r="Q123" s="40"/>
      <c r="R123" s="40"/>
      <c r="S123" s="40"/>
      <c r="T123" s="78"/>
      <c r="AT123" s="23" t="s">
        <v>133</v>
      </c>
      <c r="AU123" s="23" t="s">
        <v>76</v>
      </c>
    </row>
    <row r="124" s="10" customFormat="1">
      <c r="B124" s="183"/>
      <c r="D124" s="179" t="s">
        <v>144</v>
      </c>
      <c r="E124" s="184" t="s">
        <v>5</v>
      </c>
      <c r="F124" s="185" t="s">
        <v>252</v>
      </c>
      <c r="H124" s="186">
        <v>12</v>
      </c>
      <c r="L124" s="183"/>
      <c r="M124" s="187"/>
      <c r="N124" s="188"/>
      <c r="O124" s="188"/>
      <c r="P124" s="188"/>
      <c r="Q124" s="188"/>
      <c r="R124" s="188"/>
      <c r="S124" s="188"/>
      <c r="T124" s="189"/>
      <c r="AT124" s="184" t="s">
        <v>144</v>
      </c>
      <c r="AU124" s="184" t="s">
        <v>76</v>
      </c>
      <c r="AV124" s="10" t="s">
        <v>76</v>
      </c>
      <c r="AW124" s="10" t="s">
        <v>30</v>
      </c>
      <c r="AX124" s="10" t="s">
        <v>74</v>
      </c>
      <c r="AY124" s="184" t="s">
        <v>120</v>
      </c>
    </row>
    <row r="125" s="1" customFormat="1" ht="16.5" customHeight="1">
      <c r="B125" s="167"/>
      <c r="C125" s="168" t="s">
        <v>171</v>
      </c>
      <c r="D125" s="168" t="s">
        <v>124</v>
      </c>
      <c r="E125" s="169" t="s">
        <v>253</v>
      </c>
      <c r="F125" s="170" t="s">
        <v>254</v>
      </c>
      <c r="G125" s="171" t="s">
        <v>249</v>
      </c>
      <c r="H125" s="172">
        <v>12</v>
      </c>
      <c r="I125" s="173">
        <v>176</v>
      </c>
      <c r="J125" s="173">
        <f>ROUND(I125*H125,2)</f>
        <v>2112</v>
      </c>
      <c r="K125" s="170" t="s">
        <v>128</v>
      </c>
      <c r="L125" s="39"/>
      <c r="M125" s="174" t="s">
        <v>5</v>
      </c>
      <c r="N125" s="175" t="s">
        <v>37</v>
      </c>
      <c r="O125" s="176">
        <v>0</v>
      </c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AR125" s="23" t="s">
        <v>123</v>
      </c>
      <c r="AT125" s="23" t="s">
        <v>124</v>
      </c>
      <c r="AU125" s="23" t="s">
        <v>76</v>
      </c>
      <c r="AY125" s="23" t="s">
        <v>120</v>
      </c>
      <c r="BE125" s="178">
        <f>IF(N125="základní",J125,0)</f>
        <v>2112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23" t="s">
        <v>74</v>
      </c>
      <c r="BK125" s="178">
        <f>ROUND(I125*H125,2)</f>
        <v>2112</v>
      </c>
      <c r="BL125" s="23" t="s">
        <v>123</v>
      </c>
      <c r="BM125" s="23" t="s">
        <v>255</v>
      </c>
    </row>
    <row r="126" s="1" customFormat="1">
      <c r="B126" s="39"/>
      <c r="D126" s="179" t="s">
        <v>131</v>
      </c>
      <c r="F126" s="180" t="s">
        <v>254</v>
      </c>
      <c r="L126" s="39"/>
      <c r="M126" s="181"/>
      <c r="N126" s="40"/>
      <c r="O126" s="40"/>
      <c r="P126" s="40"/>
      <c r="Q126" s="40"/>
      <c r="R126" s="40"/>
      <c r="S126" s="40"/>
      <c r="T126" s="78"/>
      <c r="AT126" s="23" t="s">
        <v>131</v>
      </c>
      <c r="AU126" s="23" t="s">
        <v>76</v>
      </c>
    </row>
    <row r="127" s="1" customFormat="1">
      <c r="B127" s="39"/>
      <c r="D127" s="179" t="s">
        <v>133</v>
      </c>
      <c r="F127" s="182" t="s">
        <v>251</v>
      </c>
      <c r="L127" s="39"/>
      <c r="M127" s="181"/>
      <c r="N127" s="40"/>
      <c r="O127" s="40"/>
      <c r="P127" s="40"/>
      <c r="Q127" s="40"/>
      <c r="R127" s="40"/>
      <c r="S127" s="40"/>
      <c r="T127" s="78"/>
      <c r="AT127" s="23" t="s">
        <v>133</v>
      </c>
      <c r="AU127" s="23" t="s">
        <v>76</v>
      </c>
    </row>
    <row r="128" s="10" customFormat="1">
      <c r="B128" s="183"/>
      <c r="D128" s="179" t="s">
        <v>144</v>
      </c>
      <c r="E128" s="184" t="s">
        <v>5</v>
      </c>
      <c r="F128" s="185" t="s">
        <v>252</v>
      </c>
      <c r="H128" s="186">
        <v>12</v>
      </c>
      <c r="L128" s="183"/>
      <c r="M128" s="201"/>
      <c r="N128" s="202"/>
      <c r="O128" s="202"/>
      <c r="P128" s="202"/>
      <c r="Q128" s="202"/>
      <c r="R128" s="202"/>
      <c r="S128" s="202"/>
      <c r="T128" s="203"/>
      <c r="AT128" s="184" t="s">
        <v>144</v>
      </c>
      <c r="AU128" s="184" t="s">
        <v>76</v>
      </c>
      <c r="AV128" s="10" t="s">
        <v>76</v>
      </c>
      <c r="AW128" s="10" t="s">
        <v>30</v>
      </c>
      <c r="AX128" s="10" t="s">
        <v>74</v>
      </c>
      <c r="AY128" s="184" t="s">
        <v>120</v>
      </c>
    </row>
    <row r="129" s="1" customFormat="1" ht="6.96" customHeight="1"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39"/>
    </row>
  </sheetData>
  <autoFilter ref="C79:K128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15"/>
      <c r="B1" s="15"/>
      <c r="C1" s="15"/>
      <c r="D1" s="16" t="s">
        <v>1</v>
      </c>
      <c r="E1" s="15"/>
      <c r="F1" s="116" t="s">
        <v>89</v>
      </c>
      <c r="G1" s="116" t="s">
        <v>90</v>
      </c>
      <c r="H1" s="116"/>
      <c r="I1" s="15"/>
      <c r="J1" s="116" t="s">
        <v>91</v>
      </c>
      <c r="K1" s="16" t="s">
        <v>92</v>
      </c>
      <c r="L1" s="116" t="s">
        <v>93</v>
      </c>
      <c r="M1" s="116"/>
      <c r="N1" s="116"/>
      <c r="O1" s="116"/>
      <c r="P1" s="116"/>
      <c r="Q1" s="116"/>
      <c r="R1" s="116"/>
      <c r="S1" s="116"/>
      <c r="T1" s="116"/>
      <c r="U1" s="117"/>
      <c r="V1" s="117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76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>
      <c r="B6" s="27"/>
      <c r="C6" s="28"/>
      <c r="D6" s="36" t="s">
        <v>17</v>
      </c>
      <c r="E6" s="28"/>
      <c r="F6" s="28"/>
      <c r="G6" s="28"/>
      <c r="H6" s="28"/>
      <c r="I6" s="28"/>
      <c r="J6" s="28"/>
      <c r="K6" s="30"/>
    </row>
    <row r="7" ht="16.5" customHeight="1">
      <c r="B7" s="27"/>
      <c r="C7" s="28"/>
      <c r="D7" s="28"/>
      <c r="E7" s="118" t="str">
        <f>'Rekapitulace stavby'!K6</f>
        <v>Oprava mostu ev.č. 11417-2 Most přes odpad rybníka v obci Sychrov</v>
      </c>
      <c r="F7" s="36"/>
      <c r="G7" s="36"/>
      <c r="H7" s="36"/>
      <c r="I7" s="28"/>
      <c r="J7" s="28"/>
      <c r="K7" s="30"/>
    </row>
    <row r="8" s="1" customFormat="1">
      <c r="B8" s="39"/>
      <c r="C8" s="40"/>
      <c r="D8" s="36" t="s">
        <v>95</v>
      </c>
      <c r="E8" s="40"/>
      <c r="F8" s="40"/>
      <c r="G8" s="40"/>
      <c r="H8" s="40"/>
      <c r="I8" s="40"/>
      <c r="J8" s="40"/>
      <c r="K8" s="44"/>
    </row>
    <row r="9" s="1" customFormat="1" ht="36.96" customHeight="1">
      <c r="B9" s="39"/>
      <c r="C9" s="40"/>
      <c r="D9" s="40"/>
      <c r="E9" s="119" t="s">
        <v>256</v>
      </c>
      <c r="F9" s="40"/>
      <c r="G9" s="40"/>
      <c r="H9" s="40"/>
      <c r="I9" s="40"/>
      <c r="J9" s="40"/>
      <c r="K9" s="44"/>
    </row>
    <row r="10" s="1" customFormat="1">
      <c r="B10" s="39"/>
      <c r="C10" s="40"/>
      <c r="D10" s="40"/>
      <c r="E10" s="40"/>
      <c r="F10" s="40"/>
      <c r="G10" s="40"/>
      <c r="H10" s="40"/>
      <c r="I10" s="40"/>
      <c r="J10" s="40"/>
      <c r="K10" s="44"/>
    </row>
    <row r="11" s="1" customFormat="1" ht="14.4" customHeight="1">
      <c r="B11" s="39"/>
      <c r="C11" s="40"/>
      <c r="D11" s="36" t="s">
        <v>19</v>
      </c>
      <c r="E11" s="40"/>
      <c r="F11" s="33" t="s">
        <v>5</v>
      </c>
      <c r="G11" s="40"/>
      <c r="H11" s="40"/>
      <c r="I11" s="36" t="s">
        <v>20</v>
      </c>
      <c r="J11" s="33" t="s">
        <v>5</v>
      </c>
      <c r="K11" s="44"/>
    </row>
    <row r="12" s="1" customFormat="1" ht="14.4" customHeight="1">
      <c r="B12" s="39"/>
      <c r="C12" s="40"/>
      <c r="D12" s="36" t="s">
        <v>21</v>
      </c>
      <c r="E12" s="40"/>
      <c r="F12" s="33" t="s">
        <v>22</v>
      </c>
      <c r="G12" s="40"/>
      <c r="H12" s="40"/>
      <c r="I12" s="36" t="s">
        <v>23</v>
      </c>
      <c r="J12" s="120" t="str">
        <f>'Rekapitulace stavby'!AN8</f>
        <v>7. 5. 2019</v>
      </c>
      <c r="K12" s="44"/>
    </row>
    <row r="13" s="1" customFormat="1" ht="10.8" customHeight="1">
      <c r="B13" s="39"/>
      <c r="C13" s="40"/>
      <c r="D13" s="40"/>
      <c r="E13" s="40"/>
      <c r="F13" s="40"/>
      <c r="G13" s="40"/>
      <c r="H13" s="40"/>
      <c r="I13" s="40"/>
      <c r="J13" s="40"/>
      <c r="K13" s="44"/>
    </row>
    <row r="14" s="1" customFormat="1" ht="14.4" customHeight="1">
      <c r="B14" s="39"/>
      <c r="C14" s="40"/>
      <c r="D14" s="36" t="s">
        <v>25</v>
      </c>
      <c r="E14" s="40"/>
      <c r="F14" s="40"/>
      <c r="G14" s="40"/>
      <c r="H14" s="40"/>
      <c r="I14" s="36" t="s">
        <v>26</v>
      </c>
      <c r="J14" s="33" t="str">
        <f>IF('Rekapitulace stavby'!AN10="","",'Rekapitulace stavby'!AN10)</f>
        <v/>
      </c>
      <c r="K14" s="44"/>
    </row>
    <row r="15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36" t="s">
        <v>27</v>
      </c>
      <c r="J15" s="33" t="str">
        <f>IF('Rekapitulace stavby'!AN11="","",'Rekapitulace stavby'!AN11)</f>
        <v/>
      </c>
      <c r="K15" s="44"/>
    </row>
    <row r="16" s="1" customFormat="1" ht="6.96" customHeight="1">
      <c r="B16" s="39"/>
      <c r="C16" s="40"/>
      <c r="D16" s="40"/>
      <c r="E16" s="40"/>
      <c r="F16" s="40"/>
      <c r="G16" s="40"/>
      <c r="H16" s="40"/>
      <c r="I16" s="40"/>
      <c r="J16" s="40"/>
      <c r="K16" s="44"/>
    </row>
    <row r="17" s="1" customFormat="1" ht="14.4" customHeight="1">
      <c r="B17" s="39"/>
      <c r="C17" s="40"/>
      <c r="D17" s="36" t="s">
        <v>28</v>
      </c>
      <c r="E17" s="40"/>
      <c r="F17" s="40"/>
      <c r="G17" s="40"/>
      <c r="H17" s="40"/>
      <c r="I17" s="36" t="s">
        <v>26</v>
      </c>
      <c r="J17" s="33" t="str">
        <f>IF('Rekapitulace stavby'!AN13="Vyplň údaj","",IF('Rekapitulace stavby'!AN13="","",'Rekapitulace stavby'!AN13))</f>
        <v/>
      </c>
      <c r="K17" s="44"/>
    </row>
    <row r="18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 xml:space="preserve"> </v>
      </c>
      <c r="F18" s="40"/>
      <c r="G18" s="40"/>
      <c r="H18" s="40"/>
      <c r="I18" s="36" t="s">
        <v>27</v>
      </c>
      <c r="J18" s="33" t="str">
        <f>IF('Rekapitulace stavby'!AN14="Vyplň údaj","",IF('Rekapitulace stavby'!AN14="","",'Rekapitulace stavby'!AN14))</f>
        <v/>
      </c>
      <c r="K18" s="44"/>
    </row>
    <row r="19" s="1" customFormat="1" ht="6.96" customHeight="1">
      <c r="B19" s="39"/>
      <c r="C19" s="40"/>
      <c r="D19" s="40"/>
      <c r="E19" s="40"/>
      <c r="F19" s="40"/>
      <c r="G19" s="40"/>
      <c r="H19" s="40"/>
      <c r="I19" s="40"/>
      <c r="J19" s="40"/>
      <c r="K19" s="44"/>
    </row>
    <row r="20" s="1" customFormat="1" ht="14.4" customHeight="1">
      <c r="B20" s="39"/>
      <c r="C20" s="40"/>
      <c r="D20" s="36" t="s">
        <v>29</v>
      </c>
      <c r="E20" s="40"/>
      <c r="F20" s="40"/>
      <c r="G20" s="40"/>
      <c r="H20" s="40"/>
      <c r="I20" s="36" t="s">
        <v>26</v>
      </c>
      <c r="J20" s="33" t="str">
        <f>IF('Rekapitulace stavby'!AN16="","",'Rekapitulace stavby'!AN16)</f>
        <v/>
      </c>
      <c r="K20" s="44"/>
    </row>
    <row r="2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36" t="s">
        <v>27</v>
      </c>
      <c r="J21" s="33" t="str">
        <f>IF('Rekapitulace stavby'!AN17="","",'Rekapitulace stavby'!AN17)</f>
        <v/>
      </c>
      <c r="K21" s="44"/>
    </row>
    <row r="22" s="1" customFormat="1" ht="6.96" customHeight="1">
      <c r="B22" s="39"/>
      <c r="C22" s="40"/>
      <c r="D22" s="40"/>
      <c r="E22" s="40"/>
      <c r="F22" s="40"/>
      <c r="G22" s="40"/>
      <c r="H22" s="40"/>
      <c r="I22" s="40"/>
      <c r="J22" s="40"/>
      <c r="K22" s="44"/>
    </row>
    <row r="23" s="1" customFormat="1" ht="14.4" customHeight="1">
      <c r="B23" s="39"/>
      <c r="C23" s="40"/>
      <c r="D23" s="36" t="s">
        <v>31</v>
      </c>
      <c r="E23" s="40"/>
      <c r="F23" s="40"/>
      <c r="G23" s="40"/>
      <c r="H23" s="40"/>
      <c r="I23" s="40"/>
      <c r="J23" s="40"/>
      <c r="K23" s="44"/>
    </row>
    <row r="24" s="6" customFormat="1" ht="16.5" customHeight="1">
      <c r="B24" s="121"/>
      <c r="C24" s="122"/>
      <c r="D24" s="122"/>
      <c r="E24" s="37" t="s">
        <v>5</v>
      </c>
      <c r="F24" s="37"/>
      <c r="G24" s="37"/>
      <c r="H24" s="37"/>
      <c r="I24" s="122"/>
      <c r="J24" s="122"/>
      <c r="K24" s="123"/>
    </row>
    <row r="25" s="1" customFormat="1" ht="6.96" customHeight="1">
      <c r="B25" s="39"/>
      <c r="C25" s="40"/>
      <c r="D25" s="40"/>
      <c r="E25" s="40"/>
      <c r="F25" s="40"/>
      <c r="G25" s="40"/>
      <c r="H25" s="40"/>
      <c r="I25" s="40"/>
      <c r="J25" s="40"/>
      <c r="K25" s="44"/>
    </row>
    <row r="26" s="1" customFormat="1" ht="6.96" customHeight="1">
      <c r="B26" s="39"/>
      <c r="C26" s="40"/>
      <c r="D26" s="75"/>
      <c r="E26" s="75"/>
      <c r="F26" s="75"/>
      <c r="G26" s="75"/>
      <c r="H26" s="75"/>
      <c r="I26" s="75"/>
      <c r="J26" s="75"/>
      <c r="K26" s="124"/>
    </row>
    <row r="27" s="1" customFormat="1" ht="25.44" customHeight="1">
      <c r="B27" s="39"/>
      <c r="C27" s="40"/>
      <c r="D27" s="125" t="s">
        <v>32</v>
      </c>
      <c r="E27" s="40"/>
      <c r="F27" s="40"/>
      <c r="G27" s="40"/>
      <c r="H27" s="40"/>
      <c r="I27" s="40"/>
      <c r="J27" s="126">
        <f>ROUND(J89,2)</f>
        <v>7044511.8700000001</v>
      </c>
      <c r="K27" s="44"/>
    </row>
    <row r="28" s="1" customFormat="1" ht="6.96" customHeight="1">
      <c r="B28" s="39"/>
      <c r="C28" s="40"/>
      <c r="D28" s="75"/>
      <c r="E28" s="75"/>
      <c r="F28" s="75"/>
      <c r="G28" s="75"/>
      <c r="H28" s="75"/>
      <c r="I28" s="75"/>
      <c r="J28" s="75"/>
      <c r="K28" s="124"/>
    </row>
    <row r="29" s="1" customFormat="1" ht="14.4" customHeight="1">
      <c r="B29" s="39"/>
      <c r="C29" s="40"/>
      <c r="D29" s="40"/>
      <c r="E29" s="40"/>
      <c r="F29" s="45" t="s">
        <v>34</v>
      </c>
      <c r="G29" s="40"/>
      <c r="H29" s="40"/>
      <c r="I29" s="45" t="s">
        <v>33</v>
      </c>
      <c r="J29" s="45" t="s">
        <v>35</v>
      </c>
      <c r="K29" s="44"/>
    </row>
    <row r="30" s="1" customFormat="1" ht="14.4" customHeight="1">
      <c r="B30" s="39"/>
      <c r="C30" s="40"/>
      <c r="D30" s="48" t="s">
        <v>36</v>
      </c>
      <c r="E30" s="48" t="s">
        <v>37</v>
      </c>
      <c r="F30" s="127">
        <f>ROUND(SUM(BE89:BE377), 2)</f>
        <v>7044511.8700000001</v>
      </c>
      <c r="G30" s="40"/>
      <c r="H30" s="40"/>
      <c r="I30" s="128">
        <v>0.20999999999999999</v>
      </c>
      <c r="J30" s="127">
        <f>ROUND(ROUND((SUM(BE89:BE377)), 2)*I30, 2)</f>
        <v>1479347.49</v>
      </c>
      <c r="K30" s="44"/>
    </row>
    <row r="31" s="1" customFormat="1" ht="14.4" customHeight="1">
      <c r="B31" s="39"/>
      <c r="C31" s="40"/>
      <c r="D31" s="40"/>
      <c r="E31" s="48" t="s">
        <v>38</v>
      </c>
      <c r="F31" s="127">
        <f>ROUND(SUM(BF89:BF377), 2)</f>
        <v>0</v>
      </c>
      <c r="G31" s="40"/>
      <c r="H31" s="40"/>
      <c r="I31" s="128">
        <v>0.14999999999999999</v>
      </c>
      <c r="J31" s="127">
        <f>ROUND(ROUND((SUM(BF89:BF377)), 2)*I31, 2)</f>
        <v>0</v>
      </c>
      <c r="K31" s="44"/>
    </row>
    <row r="32" hidden="1" s="1" customFormat="1" ht="14.4" customHeight="1">
      <c r="B32" s="39"/>
      <c r="C32" s="40"/>
      <c r="D32" s="40"/>
      <c r="E32" s="48" t="s">
        <v>39</v>
      </c>
      <c r="F32" s="127">
        <f>ROUND(SUM(BG89:BG377), 2)</f>
        <v>0</v>
      </c>
      <c r="G32" s="40"/>
      <c r="H32" s="40"/>
      <c r="I32" s="128">
        <v>0.20999999999999999</v>
      </c>
      <c r="J32" s="127">
        <v>0</v>
      </c>
      <c r="K32" s="44"/>
    </row>
    <row r="33" hidden="1" s="1" customFormat="1" ht="14.4" customHeight="1">
      <c r="B33" s="39"/>
      <c r="C33" s="40"/>
      <c r="D33" s="40"/>
      <c r="E33" s="48" t="s">
        <v>40</v>
      </c>
      <c r="F33" s="127">
        <f>ROUND(SUM(BH89:BH377), 2)</f>
        <v>0</v>
      </c>
      <c r="G33" s="40"/>
      <c r="H33" s="40"/>
      <c r="I33" s="128">
        <v>0.14999999999999999</v>
      </c>
      <c r="J33" s="127">
        <v>0</v>
      </c>
      <c r="K33" s="44"/>
    </row>
    <row r="34" hidden="1" s="1" customFormat="1" ht="14.4" customHeight="1">
      <c r="B34" s="39"/>
      <c r="C34" s="40"/>
      <c r="D34" s="40"/>
      <c r="E34" s="48" t="s">
        <v>41</v>
      </c>
      <c r="F34" s="127">
        <f>ROUND(SUM(BI89:BI377), 2)</f>
        <v>0</v>
      </c>
      <c r="G34" s="40"/>
      <c r="H34" s="40"/>
      <c r="I34" s="128">
        <v>0</v>
      </c>
      <c r="J34" s="127">
        <v>0</v>
      </c>
      <c r="K34" s="44"/>
    </row>
    <row r="35" s="1" customFormat="1" ht="6.96" customHeight="1">
      <c r="B35" s="39"/>
      <c r="C35" s="40"/>
      <c r="D35" s="40"/>
      <c r="E35" s="40"/>
      <c r="F35" s="40"/>
      <c r="G35" s="40"/>
      <c r="H35" s="40"/>
      <c r="I35" s="40"/>
      <c r="J35" s="40"/>
      <c r="K35" s="44"/>
    </row>
    <row r="36" s="1" customFormat="1" ht="25.44" customHeight="1">
      <c r="B36" s="39"/>
      <c r="C36" s="129"/>
      <c r="D36" s="130" t="s">
        <v>42</v>
      </c>
      <c r="E36" s="81"/>
      <c r="F36" s="81"/>
      <c r="G36" s="131" t="s">
        <v>43</v>
      </c>
      <c r="H36" s="132" t="s">
        <v>44</v>
      </c>
      <c r="I36" s="81"/>
      <c r="J36" s="133">
        <f>SUM(J27:J34)</f>
        <v>8523859.3599999994</v>
      </c>
      <c r="K36" s="134"/>
    </row>
    <row r="37" s="1" customFormat="1" ht="14.4" customHeight="1">
      <c r="B37" s="60"/>
      <c r="C37" s="61"/>
      <c r="D37" s="61"/>
      <c r="E37" s="61"/>
      <c r="F37" s="61"/>
      <c r="G37" s="61"/>
      <c r="H37" s="61"/>
      <c r="I37" s="61"/>
      <c r="J37" s="61"/>
      <c r="K37" s="62"/>
    </row>
    <row r="41" s="1" customFormat="1" ht="6.96" customHeight="1">
      <c r="B41" s="63"/>
      <c r="C41" s="64"/>
      <c r="D41" s="64"/>
      <c r="E41" s="64"/>
      <c r="F41" s="64"/>
      <c r="G41" s="64"/>
      <c r="H41" s="64"/>
      <c r="I41" s="64"/>
      <c r="J41" s="64"/>
      <c r="K41" s="135"/>
    </row>
    <row r="42" s="1" customFormat="1" ht="36.96" customHeight="1">
      <c r="B42" s="39"/>
      <c r="C42" s="29" t="s">
        <v>97</v>
      </c>
      <c r="D42" s="40"/>
      <c r="E42" s="40"/>
      <c r="F42" s="40"/>
      <c r="G42" s="40"/>
      <c r="H42" s="40"/>
      <c r="I42" s="40"/>
      <c r="J42" s="40"/>
      <c r="K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4"/>
    </row>
    <row r="44" s="1" customFormat="1" ht="14.4" customHeight="1">
      <c r="B44" s="39"/>
      <c r="C44" s="36" t="s">
        <v>17</v>
      </c>
      <c r="D44" s="40"/>
      <c r="E44" s="40"/>
      <c r="F44" s="40"/>
      <c r="G44" s="40"/>
      <c r="H44" s="40"/>
      <c r="I44" s="40"/>
      <c r="J44" s="40"/>
      <c r="K44" s="44"/>
    </row>
    <row r="45" s="1" customFormat="1" ht="16.5" customHeight="1">
      <c r="B45" s="39"/>
      <c r="C45" s="40"/>
      <c r="D45" s="40"/>
      <c r="E45" s="118" t="str">
        <f>E7</f>
        <v>Oprava mostu ev.č. 11417-2 Most přes odpad rybníka v obci Sychrov</v>
      </c>
      <c r="F45" s="36"/>
      <c r="G45" s="36"/>
      <c r="H45" s="36"/>
      <c r="I45" s="40"/>
      <c r="J45" s="40"/>
      <c r="K45" s="44"/>
    </row>
    <row r="46" s="1" customFormat="1" ht="14.4" customHeight="1">
      <c r="B46" s="39"/>
      <c r="C46" s="36" t="s">
        <v>95</v>
      </c>
      <c r="D46" s="40"/>
      <c r="E46" s="40"/>
      <c r="F46" s="40"/>
      <c r="G46" s="40"/>
      <c r="H46" s="40"/>
      <c r="I46" s="40"/>
      <c r="J46" s="40"/>
      <c r="K46" s="44"/>
    </row>
    <row r="47" s="1" customFormat="1" ht="17.25" customHeight="1">
      <c r="B47" s="39"/>
      <c r="C47" s="40"/>
      <c r="D47" s="40"/>
      <c r="E47" s="119" t="str">
        <f>E9</f>
        <v>SO 201 - Most</v>
      </c>
      <c r="F47" s="40"/>
      <c r="G47" s="40"/>
      <c r="H47" s="40"/>
      <c r="I47" s="40"/>
      <c r="J47" s="40"/>
      <c r="K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4"/>
    </row>
    <row r="49" s="1" customFormat="1" ht="18" customHeight="1">
      <c r="B49" s="39"/>
      <c r="C49" s="36" t="s">
        <v>21</v>
      </c>
      <c r="D49" s="40"/>
      <c r="E49" s="40"/>
      <c r="F49" s="33" t="str">
        <f>F12</f>
        <v xml:space="preserve"> </v>
      </c>
      <c r="G49" s="40"/>
      <c r="H49" s="40"/>
      <c r="I49" s="36" t="s">
        <v>23</v>
      </c>
      <c r="J49" s="120" t="str">
        <f>IF(J12="","",J12)</f>
        <v>7. 5. 2019</v>
      </c>
      <c r="K49" s="44"/>
    </row>
    <row r="50" s="1" customFormat="1" ht="6.96" customHeight="1">
      <c r="B50" s="39"/>
      <c r="C50" s="40"/>
      <c r="D50" s="40"/>
      <c r="E50" s="40"/>
      <c r="F50" s="40"/>
      <c r="G50" s="40"/>
      <c r="H50" s="40"/>
      <c r="I50" s="40"/>
      <c r="J50" s="40"/>
      <c r="K50" s="44"/>
    </row>
    <row r="51" s="1" customFormat="1">
      <c r="B51" s="39"/>
      <c r="C51" s="36" t="s">
        <v>25</v>
      </c>
      <c r="D51" s="40"/>
      <c r="E51" s="40"/>
      <c r="F51" s="33" t="str">
        <f>E15</f>
        <v xml:space="preserve"> </v>
      </c>
      <c r="G51" s="40"/>
      <c r="H51" s="40"/>
      <c r="I51" s="36" t="s">
        <v>29</v>
      </c>
      <c r="J51" s="37" t="str">
        <f>E21</f>
        <v xml:space="preserve"> </v>
      </c>
      <c r="K51" s="44"/>
    </row>
    <row r="52" s="1" customFormat="1" ht="14.4" customHeight="1">
      <c r="B52" s="39"/>
      <c r="C52" s="36" t="s">
        <v>28</v>
      </c>
      <c r="D52" s="40"/>
      <c r="E52" s="40"/>
      <c r="F52" s="33" t="str">
        <f>IF(E18="","",E18)</f>
        <v xml:space="preserve"> </v>
      </c>
      <c r="G52" s="40"/>
      <c r="H52" s="40"/>
      <c r="I52" s="40"/>
      <c r="J52" s="136"/>
      <c r="K52" s="44"/>
    </row>
    <row r="53" s="1" customFormat="1" ht="10.32" customHeight="1">
      <c r="B53" s="39"/>
      <c r="C53" s="40"/>
      <c r="D53" s="40"/>
      <c r="E53" s="40"/>
      <c r="F53" s="40"/>
      <c r="G53" s="40"/>
      <c r="H53" s="40"/>
      <c r="I53" s="40"/>
      <c r="J53" s="40"/>
      <c r="K53" s="44"/>
    </row>
    <row r="54" s="1" customFormat="1" ht="29.28" customHeight="1">
      <c r="B54" s="39"/>
      <c r="C54" s="137" t="s">
        <v>98</v>
      </c>
      <c r="D54" s="129"/>
      <c r="E54" s="129"/>
      <c r="F54" s="129"/>
      <c r="G54" s="129"/>
      <c r="H54" s="129"/>
      <c r="I54" s="129"/>
      <c r="J54" s="138" t="s">
        <v>99</v>
      </c>
      <c r="K54" s="139"/>
    </row>
    <row r="55" s="1" customFormat="1" ht="10.32" customHeight="1">
      <c r="B55" s="39"/>
      <c r="C55" s="40"/>
      <c r="D55" s="40"/>
      <c r="E55" s="40"/>
      <c r="F55" s="40"/>
      <c r="G55" s="40"/>
      <c r="H55" s="40"/>
      <c r="I55" s="40"/>
      <c r="J55" s="40"/>
      <c r="K55" s="44"/>
    </row>
    <row r="56" s="1" customFormat="1" ht="29.28" customHeight="1">
      <c r="B56" s="39"/>
      <c r="C56" s="140" t="s">
        <v>100</v>
      </c>
      <c r="D56" s="40"/>
      <c r="E56" s="40"/>
      <c r="F56" s="40"/>
      <c r="G56" s="40"/>
      <c r="H56" s="40"/>
      <c r="I56" s="40"/>
      <c r="J56" s="126">
        <f>J89</f>
        <v>7044511.8699999992</v>
      </c>
      <c r="K56" s="44"/>
      <c r="AU56" s="23" t="s">
        <v>101</v>
      </c>
    </row>
    <row r="57" s="7" customFormat="1" ht="24.96" customHeight="1">
      <c r="B57" s="141"/>
      <c r="C57" s="142"/>
      <c r="D57" s="143" t="s">
        <v>102</v>
      </c>
      <c r="E57" s="144"/>
      <c r="F57" s="144"/>
      <c r="G57" s="144"/>
      <c r="H57" s="144"/>
      <c r="I57" s="144"/>
      <c r="J57" s="145">
        <f>J90</f>
        <v>6516666.6799999997</v>
      </c>
      <c r="K57" s="146"/>
    </row>
    <row r="58" s="11" customFormat="1" ht="19.92" customHeight="1">
      <c r="B58" s="193"/>
      <c r="C58" s="194"/>
      <c r="D58" s="195" t="s">
        <v>188</v>
      </c>
      <c r="E58" s="196"/>
      <c r="F58" s="196"/>
      <c r="G58" s="196"/>
      <c r="H58" s="196"/>
      <c r="I58" s="196"/>
      <c r="J58" s="197">
        <f>J91</f>
        <v>774556.95000000007</v>
      </c>
      <c r="K58" s="198"/>
    </row>
    <row r="59" s="11" customFormat="1" ht="19.92" customHeight="1">
      <c r="B59" s="193"/>
      <c r="C59" s="194"/>
      <c r="D59" s="195" t="s">
        <v>257</v>
      </c>
      <c r="E59" s="196"/>
      <c r="F59" s="196"/>
      <c r="G59" s="196"/>
      <c r="H59" s="196"/>
      <c r="I59" s="196"/>
      <c r="J59" s="197">
        <f>J128</f>
        <v>723813.39999999991</v>
      </c>
      <c r="K59" s="198"/>
    </row>
    <row r="60" s="11" customFormat="1" ht="19.92" customHeight="1">
      <c r="B60" s="193"/>
      <c r="C60" s="194"/>
      <c r="D60" s="195" t="s">
        <v>258</v>
      </c>
      <c r="E60" s="196"/>
      <c r="F60" s="196"/>
      <c r="G60" s="196"/>
      <c r="H60" s="196"/>
      <c r="I60" s="196"/>
      <c r="J60" s="197">
        <f>J149</f>
        <v>444166.87</v>
      </c>
      <c r="K60" s="198"/>
    </row>
    <row r="61" s="11" customFormat="1" ht="19.92" customHeight="1">
      <c r="B61" s="193"/>
      <c r="C61" s="194"/>
      <c r="D61" s="195" t="s">
        <v>259</v>
      </c>
      <c r="E61" s="196"/>
      <c r="F61" s="196"/>
      <c r="G61" s="196"/>
      <c r="H61" s="196"/>
      <c r="I61" s="196"/>
      <c r="J61" s="197">
        <f>J174</f>
        <v>3187789.6100000003</v>
      </c>
      <c r="K61" s="198"/>
    </row>
    <row r="62" s="11" customFormat="1" ht="19.92" customHeight="1">
      <c r="B62" s="193"/>
      <c r="C62" s="194"/>
      <c r="D62" s="195" t="s">
        <v>189</v>
      </c>
      <c r="E62" s="196"/>
      <c r="F62" s="196"/>
      <c r="G62" s="196"/>
      <c r="H62" s="196"/>
      <c r="I62" s="196"/>
      <c r="J62" s="197">
        <f>J206</f>
        <v>6552.6000000000004</v>
      </c>
      <c r="K62" s="198"/>
    </row>
    <row r="63" s="11" customFormat="1" ht="19.92" customHeight="1">
      <c r="B63" s="193"/>
      <c r="C63" s="194"/>
      <c r="D63" s="195" t="s">
        <v>260</v>
      </c>
      <c r="E63" s="196"/>
      <c r="F63" s="196"/>
      <c r="G63" s="196"/>
      <c r="H63" s="196"/>
      <c r="I63" s="196"/>
      <c r="J63" s="197">
        <f>J215</f>
        <v>30703.800000000003</v>
      </c>
      <c r="K63" s="198"/>
    </row>
    <row r="64" s="11" customFormat="1" ht="19.92" customHeight="1">
      <c r="B64" s="193"/>
      <c r="C64" s="194"/>
      <c r="D64" s="195" t="s">
        <v>190</v>
      </c>
      <c r="E64" s="196"/>
      <c r="F64" s="196"/>
      <c r="G64" s="196"/>
      <c r="H64" s="196"/>
      <c r="I64" s="196"/>
      <c r="J64" s="197">
        <f>J232</f>
        <v>1349083.45</v>
      </c>
      <c r="K64" s="198"/>
    </row>
    <row r="65" s="7" customFormat="1" ht="24.96" customHeight="1">
      <c r="B65" s="141"/>
      <c r="C65" s="142"/>
      <c r="D65" s="143" t="s">
        <v>261</v>
      </c>
      <c r="E65" s="144"/>
      <c r="F65" s="144"/>
      <c r="G65" s="144"/>
      <c r="H65" s="144"/>
      <c r="I65" s="144"/>
      <c r="J65" s="145">
        <f>J339</f>
        <v>232653.14000000001</v>
      </c>
      <c r="K65" s="146"/>
    </row>
    <row r="66" s="11" customFormat="1" ht="19.92" customHeight="1">
      <c r="B66" s="193"/>
      <c r="C66" s="194"/>
      <c r="D66" s="195" t="s">
        <v>262</v>
      </c>
      <c r="E66" s="196"/>
      <c r="F66" s="196"/>
      <c r="G66" s="196"/>
      <c r="H66" s="196"/>
      <c r="I66" s="196"/>
      <c r="J66" s="197">
        <f>J340</f>
        <v>154351.34</v>
      </c>
      <c r="K66" s="198"/>
    </row>
    <row r="67" s="11" customFormat="1" ht="19.92" customHeight="1">
      <c r="B67" s="193"/>
      <c r="C67" s="194"/>
      <c r="D67" s="195" t="s">
        <v>263</v>
      </c>
      <c r="E67" s="196"/>
      <c r="F67" s="196"/>
      <c r="G67" s="196"/>
      <c r="H67" s="196"/>
      <c r="I67" s="196"/>
      <c r="J67" s="197">
        <f>J361</f>
        <v>0</v>
      </c>
      <c r="K67" s="198"/>
    </row>
    <row r="68" s="11" customFormat="1" ht="19.92" customHeight="1">
      <c r="B68" s="193"/>
      <c r="C68" s="194"/>
      <c r="D68" s="195" t="s">
        <v>264</v>
      </c>
      <c r="E68" s="196"/>
      <c r="F68" s="196"/>
      <c r="G68" s="196"/>
      <c r="H68" s="196"/>
      <c r="I68" s="196"/>
      <c r="J68" s="197">
        <f>J362</f>
        <v>78301.800000000003</v>
      </c>
      <c r="K68" s="198"/>
    </row>
    <row r="69" s="7" customFormat="1" ht="24.96" customHeight="1">
      <c r="B69" s="141"/>
      <c r="C69" s="142"/>
      <c r="D69" s="143" t="s">
        <v>103</v>
      </c>
      <c r="E69" s="144"/>
      <c r="F69" s="144"/>
      <c r="G69" s="144"/>
      <c r="H69" s="144"/>
      <c r="I69" s="144"/>
      <c r="J69" s="145">
        <f>J367</f>
        <v>295192.04999999999</v>
      </c>
      <c r="K69" s="146"/>
    </row>
    <row r="70" s="1" customFormat="1" ht="21.84" customHeight="1">
      <c r="B70" s="39"/>
      <c r="C70" s="40"/>
      <c r="D70" s="40"/>
      <c r="E70" s="40"/>
      <c r="F70" s="40"/>
      <c r="G70" s="40"/>
      <c r="H70" s="40"/>
      <c r="I70" s="40"/>
      <c r="J70" s="40"/>
      <c r="K70" s="44"/>
    </row>
    <row r="71" s="1" customFormat="1" ht="6.96" customHeight="1">
      <c r="B71" s="60"/>
      <c r="C71" s="61"/>
      <c r="D71" s="61"/>
      <c r="E71" s="61"/>
      <c r="F71" s="61"/>
      <c r="G71" s="61"/>
      <c r="H71" s="61"/>
      <c r="I71" s="61"/>
      <c r="J71" s="61"/>
      <c r="K71" s="62"/>
    </row>
    <row r="75" s="1" customFormat="1" ht="6.96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39"/>
    </row>
    <row r="76" s="1" customFormat="1" ht="36.96" customHeight="1">
      <c r="B76" s="39"/>
      <c r="C76" s="65" t="s">
        <v>104</v>
      </c>
      <c r="L76" s="39"/>
    </row>
    <row r="77" s="1" customFormat="1" ht="6.96" customHeight="1">
      <c r="B77" s="39"/>
      <c r="L77" s="39"/>
    </row>
    <row r="78" s="1" customFormat="1" ht="14.4" customHeight="1">
      <c r="B78" s="39"/>
      <c r="C78" s="67" t="s">
        <v>17</v>
      </c>
      <c r="L78" s="39"/>
    </row>
    <row r="79" s="1" customFormat="1" ht="16.5" customHeight="1">
      <c r="B79" s="39"/>
      <c r="E79" s="147" t="str">
        <f>E7</f>
        <v>Oprava mostu ev.č. 11417-2 Most přes odpad rybníka v obci Sychrov</v>
      </c>
      <c r="F79" s="67"/>
      <c r="G79" s="67"/>
      <c r="H79" s="67"/>
      <c r="L79" s="39"/>
    </row>
    <row r="80" s="1" customFormat="1" ht="14.4" customHeight="1">
      <c r="B80" s="39"/>
      <c r="C80" s="67" t="s">
        <v>95</v>
      </c>
      <c r="L80" s="39"/>
    </row>
    <row r="81" s="1" customFormat="1" ht="17.25" customHeight="1">
      <c r="B81" s="39"/>
      <c r="E81" s="70" t="str">
        <f>E9</f>
        <v>SO 201 - Most</v>
      </c>
      <c r="F81" s="1"/>
      <c r="G81" s="1"/>
      <c r="H81" s="1"/>
      <c r="L81" s="39"/>
    </row>
    <row r="82" s="1" customFormat="1" ht="6.96" customHeight="1">
      <c r="B82" s="39"/>
      <c r="L82" s="39"/>
    </row>
    <row r="83" s="1" customFormat="1" ht="18" customHeight="1">
      <c r="B83" s="39"/>
      <c r="C83" s="67" t="s">
        <v>21</v>
      </c>
      <c r="F83" s="148" t="str">
        <f>F12</f>
        <v xml:space="preserve"> </v>
      </c>
      <c r="I83" s="67" t="s">
        <v>23</v>
      </c>
      <c r="J83" s="72" t="str">
        <f>IF(J12="","",J12)</f>
        <v>7. 5. 2019</v>
      </c>
      <c r="L83" s="39"/>
    </row>
    <row r="84" s="1" customFormat="1" ht="6.96" customHeight="1">
      <c r="B84" s="39"/>
      <c r="L84" s="39"/>
    </row>
    <row r="85" s="1" customFormat="1">
      <c r="B85" s="39"/>
      <c r="C85" s="67" t="s">
        <v>25</v>
      </c>
      <c r="F85" s="148" t="str">
        <f>E15</f>
        <v xml:space="preserve"> </v>
      </c>
      <c r="I85" s="67" t="s">
        <v>29</v>
      </c>
      <c r="J85" s="148" t="str">
        <f>E21</f>
        <v xml:space="preserve"> </v>
      </c>
      <c r="L85" s="39"/>
    </row>
    <row r="86" s="1" customFormat="1" ht="14.4" customHeight="1">
      <c r="B86" s="39"/>
      <c r="C86" s="67" t="s">
        <v>28</v>
      </c>
      <c r="F86" s="148" t="str">
        <f>IF(E18="","",E18)</f>
        <v xml:space="preserve"> </v>
      </c>
      <c r="L86" s="39"/>
    </row>
    <row r="87" s="1" customFormat="1" ht="10.32" customHeight="1">
      <c r="B87" s="39"/>
      <c r="L87" s="39"/>
    </row>
    <row r="88" s="8" customFormat="1" ht="29.28" customHeight="1">
      <c r="B88" s="149"/>
      <c r="C88" s="150" t="s">
        <v>105</v>
      </c>
      <c r="D88" s="151" t="s">
        <v>51</v>
      </c>
      <c r="E88" s="151" t="s">
        <v>47</v>
      </c>
      <c r="F88" s="151" t="s">
        <v>106</v>
      </c>
      <c r="G88" s="151" t="s">
        <v>107</v>
      </c>
      <c r="H88" s="151" t="s">
        <v>108</v>
      </c>
      <c r="I88" s="151" t="s">
        <v>109</v>
      </c>
      <c r="J88" s="151" t="s">
        <v>99</v>
      </c>
      <c r="K88" s="152" t="s">
        <v>110</v>
      </c>
      <c r="L88" s="149"/>
      <c r="M88" s="85" t="s">
        <v>111</v>
      </c>
      <c r="N88" s="86" t="s">
        <v>36</v>
      </c>
      <c r="O88" s="86" t="s">
        <v>112</v>
      </c>
      <c r="P88" s="86" t="s">
        <v>113</v>
      </c>
      <c r="Q88" s="86" t="s">
        <v>114</v>
      </c>
      <c r="R88" s="86" t="s">
        <v>115</v>
      </c>
      <c r="S88" s="86" t="s">
        <v>116</v>
      </c>
      <c r="T88" s="87" t="s">
        <v>117</v>
      </c>
    </row>
    <row r="89" s="1" customFormat="1" ht="29.28" customHeight="1">
      <c r="B89" s="39"/>
      <c r="C89" s="89" t="s">
        <v>100</v>
      </c>
      <c r="J89" s="153">
        <f>BK89</f>
        <v>7044511.8699999992</v>
      </c>
      <c r="L89" s="39"/>
      <c r="M89" s="88"/>
      <c r="N89" s="75"/>
      <c r="O89" s="75"/>
      <c r="P89" s="154">
        <f>P90+P339+P367</f>
        <v>0</v>
      </c>
      <c r="Q89" s="75"/>
      <c r="R89" s="154">
        <f>R90+R339+R367</f>
        <v>0</v>
      </c>
      <c r="S89" s="75"/>
      <c r="T89" s="155">
        <f>T90+T339+T367</f>
        <v>0</v>
      </c>
      <c r="AT89" s="23" t="s">
        <v>65</v>
      </c>
      <c r="AU89" s="23" t="s">
        <v>101</v>
      </c>
      <c r="BK89" s="156">
        <f>BK90+BK339+BK367</f>
        <v>7044511.8699999992</v>
      </c>
    </row>
    <row r="90" s="9" customFormat="1" ht="37.44" customHeight="1">
      <c r="B90" s="157"/>
      <c r="D90" s="158" t="s">
        <v>65</v>
      </c>
      <c r="E90" s="159" t="s">
        <v>118</v>
      </c>
      <c r="F90" s="159" t="s">
        <v>119</v>
      </c>
      <c r="J90" s="160">
        <f>BK90</f>
        <v>6516666.6799999997</v>
      </c>
      <c r="L90" s="157"/>
      <c r="M90" s="161"/>
      <c r="N90" s="162"/>
      <c r="O90" s="162"/>
      <c r="P90" s="163">
        <f>P91+P128+P149+P174+P206+P215+P232</f>
        <v>0</v>
      </c>
      <c r="Q90" s="162"/>
      <c r="R90" s="163">
        <f>R91+R128+R149+R174+R206+R215+R232</f>
        <v>0</v>
      </c>
      <c r="S90" s="162"/>
      <c r="T90" s="164">
        <f>T91+T128+T149+T174+T206+T215+T232</f>
        <v>0</v>
      </c>
      <c r="AR90" s="158" t="s">
        <v>74</v>
      </c>
      <c r="AT90" s="165" t="s">
        <v>65</v>
      </c>
      <c r="AU90" s="165" t="s">
        <v>66</v>
      </c>
      <c r="AY90" s="158" t="s">
        <v>120</v>
      </c>
      <c r="BK90" s="166">
        <f>BK91+BK128+BK149+BK174+BK206+BK215+BK232</f>
        <v>6516666.6799999997</v>
      </c>
    </row>
    <row r="91" s="9" customFormat="1" ht="19.92" customHeight="1">
      <c r="B91" s="157"/>
      <c r="D91" s="158" t="s">
        <v>65</v>
      </c>
      <c r="E91" s="199" t="s">
        <v>74</v>
      </c>
      <c r="F91" s="199" t="s">
        <v>191</v>
      </c>
      <c r="J91" s="200">
        <f>BK91</f>
        <v>774556.95000000007</v>
      </c>
      <c r="L91" s="157"/>
      <c r="M91" s="161"/>
      <c r="N91" s="162"/>
      <c r="O91" s="162"/>
      <c r="P91" s="163">
        <f>SUM(P92:P127)</f>
        <v>0</v>
      </c>
      <c r="Q91" s="162"/>
      <c r="R91" s="163">
        <f>SUM(R92:R127)</f>
        <v>0</v>
      </c>
      <c r="S91" s="162"/>
      <c r="T91" s="164">
        <f>SUM(T92:T127)</f>
        <v>0</v>
      </c>
      <c r="AR91" s="158" t="s">
        <v>74</v>
      </c>
      <c r="AT91" s="165" t="s">
        <v>65</v>
      </c>
      <c r="AU91" s="165" t="s">
        <v>74</v>
      </c>
      <c r="AY91" s="158" t="s">
        <v>120</v>
      </c>
      <c r="BK91" s="166">
        <f>SUM(BK92:BK127)</f>
        <v>774556.95000000007</v>
      </c>
    </row>
    <row r="92" s="1" customFormat="1" ht="16.5" customHeight="1">
      <c r="B92" s="167"/>
      <c r="C92" s="168" t="s">
        <v>74</v>
      </c>
      <c r="D92" s="168" t="s">
        <v>124</v>
      </c>
      <c r="E92" s="169" t="s">
        <v>265</v>
      </c>
      <c r="F92" s="170" t="s">
        <v>266</v>
      </c>
      <c r="G92" s="171" t="s">
        <v>225</v>
      </c>
      <c r="H92" s="172">
        <v>590</v>
      </c>
      <c r="I92" s="173">
        <v>50</v>
      </c>
      <c r="J92" s="173">
        <f>ROUND(I92*H92,2)</f>
        <v>29500</v>
      </c>
      <c r="K92" s="170" t="s">
        <v>128</v>
      </c>
      <c r="L92" s="39"/>
      <c r="M92" s="174" t="s">
        <v>5</v>
      </c>
      <c r="N92" s="175" t="s">
        <v>37</v>
      </c>
      <c r="O92" s="176">
        <v>0</v>
      </c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AR92" s="23" t="s">
        <v>123</v>
      </c>
      <c r="AT92" s="23" t="s">
        <v>124</v>
      </c>
      <c r="AU92" s="23" t="s">
        <v>76</v>
      </c>
      <c r="AY92" s="23" t="s">
        <v>120</v>
      </c>
      <c r="BE92" s="178">
        <f>IF(N92="základní",J92,0)</f>
        <v>29500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23" t="s">
        <v>74</v>
      </c>
      <c r="BK92" s="178">
        <f>ROUND(I92*H92,2)</f>
        <v>29500</v>
      </c>
      <c r="BL92" s="23" t="s">
        <v>123</v>
      </c>
      <c r="BM92" s="23" t="s">
        <v>267</v>
      </c>
    </row>
    <row r="93" s="1" customFormat="1">
      <c r="B93" s="39"/>
      <c r="D93" s="179" t="s">
        <v>131</v>
      </c>
      <c r="F93" s="180" t="s">
        <v>266</v>
      </c>
      <c r="L93" s="39"/>
      <c r="M93" s="181"/>
      <c r="N93" s="40"/>
      <c r="O93" s="40"/>
      <c r="P93" s="40"/>
      <c r="Q93" s="40"/>
      <c r="R93" s="40"/>
      <c r="S93" s="40"/>
      <c r="T93" s="78"/>
      <c r="AT93" s="23" t="s">
        <v>131</v>
      </c>
      <c r="AU93" s="23" t="s">
        <v>76</v>
      </c>
    </row>
    <row r="94" s="1" customFormat="1">
      <c r="B94" s="39"/>
      <c r="D94" s="179" t="s">
        <v>133</v>
      </c>
      <c r="F94" s="182" t="s">
        <v>268</v>
      </c>
      <c r="L94" s="39"/>
      <c r="M94" s="181"/>
      <c r="N94" s="40"/>
      <c r="O94" s="40"/>
      <c r="P94" s="40"/>
      <c r="Q94" s="40"/>
      <c r="R94" s="40"/>
      <c r="S94" s="40"/>
      <c r="T94" s="78"/>
      <c r="AT94" s="23" t="s">
        <v>133</v>
      </c>
      <c r="AU94" s="23" t="s">
        <v>76</v>
      </c>
    </row>
    <row r="95" s="1" customFormat="1" ht="16.5" customHeight="1">
      <c r="B95" s="167"/>
      <c r="C95" s="168" t="s">
        <v>76</v>
      </c>
      <c r="D95" s="168" t="s">
        <v>124</v>
      </c>
      <c r="E95" s="169" t="s">
        <v>269</v>
      </c>
      <c r="F95" s="170" t="s">
        <v>270</v>
      </c>
      <c r="G95" s="171" t="s">
        <v>225</v>
      </c>
      <c r="H95" s="172">
        <v>66</v>
      </c>
      <c r="I95" s="173">
        <v>78</v>
      </c>
      <c r="J95" s="173">
        <f>ROUND(I95*H95,2)</f>
        <v>5148</v>
      </c>
      <c r="K95" s="170" t="s">
        <v>128</v>
      </c>
      <c r="L95" s="39"/>
      <c r="M95" s="174" t="s">
        <v>5</v>
      </c>
      <c r="N95" s="175" t="s">
        <v>37</v>
      </c>
      <c r="O95" s="176">
        <v>0</v>
      </c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AR95" s="23" t="s">
        <v>123</v>
      </c>
      <c r="AT95" s="23" t="s">
        <v>124</v>
      </c>
      <c r="AU95" s="23" t="s">
        <v>76</v>
      </c>
      <c r="AY95" s="23" t="s">
        <v>120</v>
      </c>
      <c r="BE95" s="178">
        <f>IF(N95="základní",J95,0)</f>
        <v>5148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23" t="s">
        <v>74</v>
      </c>
      <c r="BK95" s="178">
        <f>ROUND(I95*H95,2)</f>
        <v>5148</v>
      </c>
      <c r="BL95" s="23" t="s">
        <v>123</v>
      </c>
      <c r="BM95" s="23" t="s">
        <v>271</v>
      </c>
    </row>
    <row r="96" s="1" customFormat="1">
      <c r="B96" s="39"/>
      <c r="D96" s="179" t="s">
        <v>131</v>
      </c>
      <c r="F96" s="180" t="s">
        <v>270</v>
      </c>
      <c r="L96" s="39"/>
      <c r="M96" s="181"/>
      <c r="N96" s="40"/>
      <c r="O96" s="40"/>
      <c r="P96" s="40"/>
      <c r="Q96" s="40"/>
      <c r="R96" s="40"/>
      <c r="S96" s="40"/>
      <c r="T96" s="78"/>
      <c r="AT96" s="23" t="s">
        <v>131</v>
      </c>
      <c r="AU96" s="23" t="s">
        <v>76</v>
      </c>
    </row>
    <row r="97" s="1" customFormat="1">
      <c r="B97" s="39"/>
      <c r="D97" s="179" t="s">
        <v>133</v>
      </c>
      <c r="F97" s="182" t="s">
        <v>272</v>
      </c>
      <c r="L97" s="39"/>
      <c r="M97" s="181"/>
      <c r="N97" s="40"/>
      <c r="O97" s="40"/>
      <c r="P97" s="40"/>
      <c r="Q97" s="40"/>
      <c r="R97" s="40"/>
      <c r="S97" s="40"/>
      <c r="T97" s="78"/>
      <c r="AT97" s="23" t="s">
        <v>133</v>
      </c>
      <c r="AU97" s="23" t="s">
        <v>76</v>
      </c>
    </row>
    <row r="98" s="10" customFormat="1">
      <c r="B98" s="183"/>
      <c r="D98" s="179" t="s">
        <v>144</v>
      </c>
      <c r="E98" s="184" t="s">
        <v>5</v>
      </c>
      <c r="F98" s="185" t="s">
        <v>273</v>
      </c>
      <c r="H98" s="186">
        <v>66</v>
      </c>
      <c r="L98" s="183"/>
      <c r="M98" s="187"/>
      <c r="N98" s="188"/>
      <c r="O98" s="188"/>
      <c r="P98" s="188"/>
      <c r="Q98" s="188"/>
      <c r="R98" s="188"/>
      <c r="S98" s="188"/>
      <c r="T98" s="189"/>
      <c r="AT98" s="184" t="s">
        <v>144</v>
      </c>
      <c r="AU98" s="184" t="s">
        <v>76</v>
      </c>
      <c r="AV98" s="10" t="s">
        <v>76</v>
      </c>
      <c r="AW98" s="10" t="s">
        <v>30</v>
      </c>
      <c r="AX98" s="10" t="s">
        <v>74</v>
      </c>
      <c r="AY98" s="184" t="s">
        <v>120</v>
      </c>
    </row>
    <row r="99" s="1" customFormat="1" ht="16.5" customHeight="1">
      <c r="B99" s="167"/>
      <c r="C99" s="168" t="s">
        <v>139</v>
      </c>
      <c r="D99" s="168" t="s">
        <v>124</v>
      </c>
      <c r="E99" s="169" t="s">
        <v>274</v>
      </c>
      <c r="F99" s="170" t="s">
        <v>275</v>
      </c>
      <c r="G99" s="171" t="s">
        <v>276</v>
      </c>
      <c r="H99" s="172">
        <v>3</v>
      </c>
      <c r="I99" s="173">
        <v>1670</v>
      </c>
      <c r="J99" s="173">
        <f>ROUND(I99*H99,2)</f>
        <v>5010</v>
      </c>
      <c r="K99" s="170" t="s">
        <v>128</v>
      </c>
      <c r="L99" s="39"/>
      <c r="M99" s="174" t="s">
        <v>5</v>
      </c>
      <c r="N99" s="175" t="s">
        <v>37</v>
      </c>
      <c r="O99" s="176">
        <v>0</v>
      </c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AR99" s="23" t="s">
        <v>123</v>
      </c>
      <c r="AT99" s="23" t="s">
        <v>124</v>
      </c>
      <c r="AU99" s="23" t="s">
        <v>76</v>
      </c>
      <c r="AY99" s="23" t="s">
        <v>120</v>
      </c>
      <c r="BE99" s="178">
        <f>IF(N99="základní",J99,0)</f>
        <v>5010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23" t="s">
        <v>74</v>
      </c>
      <c r="BK99" s="178">
        <f>ROUND(I99*H99,2)</f>
        <v>5010</v>
      </c>
      <c r="BL99" s="23" t="s">
        <v>123</v>
      </c>
      <c r="BM99" s="23" t="s">
        <v>277</v>
      </c>
    </row>
    <row r="100" s="1" customFormat="1">
      <c r="B100" s="39"/>
      <c r="D100" s="179" t="s">
        <v>131</v>
      </c>
      <c r="F100" s="180" t="s">
        <v>275</v>
      </c>
      <c r="L100" s="39"/>
      <c r="M100" s="181"/>
      <c r="N100" s="40"/>
      <c r="O100" s="40"/>
      <c r="P100" s="40"/>
      <c r="Q100" s="40"/>
      <c r="R100" s="40"/>
      <c r="S100" s="40"/>
      <c r="T100" s="78"/>
      <c r="AT100" s="23" t="s">
        <v>131</v>
      </c>
      <c r="AU100" s="23" t="s">
        <v>76</v>
      </c>
    </row>
    <row r="101" s="1" customFormat="1">
      <c r="B101" s="39"/>
      <c r="D101" s="179" t="s">
        <v>133</v>
      </c>
      <c r="F101" s="182" t="s">
        <v>278</v>
      </c>
      <c r="L101" s="39"/>
      <c r="M101" s="181"/>
      <c r="N101" s="40"/>
      <c r="O101" s="40"/>
      <c r="P101" s="40"/>
      <c r="Q101" s="40"/>
      <c r="R101" s="40"/>
      <c r="S101" s="40"/>
      <c r="T101" s="78"/>
      <c r="AT101" s="23" t="s">
        <v>133</v>
      </c>
      <c r="AU101" s="23" t="s">
        <v>76</v>
      </c>
    </row>
    <row r="102" s="1" customFormat="1" ht="16.5" customHeight="1">
      <c r="B102" s="167"/>
      <c r="C102" s="168" t="s">
        <v>123</v>
      </c>
      <c r="D102" s="168" t="s">
        <v>124</v>
      </c>
      <c r="E102" s="169" t="s">
        <v>279</v>
      </c>
      <c r="F102" s="170" t="s">
        <v>280</v>
      </c>
      <c r="G102" s="171" t="s">
        <v>281</v>
      </c>
      <c r="H102" s="172">
        <v>150</v>
      </c>
      <c r="I102" s="173">
        <v>313</v>
      </c>
      <c r="J102" s="173">
        <f>ROUND(I102*H102,2)</f>
        <v>46950</v>
      </c>
      <c r="K102" s="170" t="s">
        <v>128</v>
      </c>
      <c r="L102" s="39"/>
      <c r="M102" s="174" t="s">
        <v>5</v>
      </c>
      <c r="N102" s="175" t="s">
        <v>37</v>
      </c>
      <c r="O102" s="176">
        <v>0</v>
      </c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AR102" s="23" t="s">
        <v>123</v>
      </c>
      <c r="AT102" s="23" t="s">
        <v>124</v>
      </c>
      <c r="AU102" s="23" t="s">
        <v>76</v>
      </c>
      <c r="AY102" s="23" t="s">
        <v>120</v>
      </c>
      <c r="BE102" s="178">
        <f>IF(N102="základní",J102,0)</f>
        <v>46950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23" t="s">
        <v>74</v>
      </c>
      <c r="BK102" s="178">
        <f>ROUND(I102*H102,2)</f>
        <v>46950</v>
      </c>
      <c r="BL102" s="23" t="s">
        <v>123</v>
      </c>
      <c r="BM102" s="23" t="s">
        <v>282</v>
      </c>
    </row>
    <row r="103" s="1" customFormat="1">
      <c r="B103" s="39"/>
      <c r="D103" s="179" t="s">
        <v>131</v>
      </c>
      <c r="F103" s="180" t="s">
        <v>280</v>
      </c>
      <c r="L103" s="39"/>
      <c r="M103" s="181"/>
      <c r="N103" s="40"/>
      <c r="O103" s="40"/>
      <c r="P103" s="40"/>
      <c r="Q103" s="40"/>
      <c r="R103" s="40"/>
      <c r="S103" s="40"/>
      <c r="T103" s="78"/>
      <c r="AT103" s="23" t="s">
        <v>131</v>
      </c>
      <c r="AU103" s="23" t="s">
        <v>76</v>
      </c>
    </row>
    <row r="104" s="1" customFormat="1">
      <c r="B104" s="39"/>
      <c r="D104" s="179" t="s">
        <v>133</v>
      </c>
      <c r="F104" s="182" t="s">
        <v>283</v>
      </c>
      <c r="L104" s="39"/>
      <c r="M104" s="181"/>
      <c r="N104" s="40"/>
      <c r="O104" s="40"/>
      <c r="P104" s="40"/>
      <c r="Q104" s="40"/>
      <c r="R104" s="40"/>
      <c r="S104" s="40"/>
      <c r="T104" s="78"/>
      <c r="AT104" s="23" t="s">
        <v>133</v>
      </c>
      <c r="AU104" s="23" t="s">
        <v>76</v>
      </c>
    </row>
    <row r="105" s="1" customFormat="1" ht="16.5" customHeight="1">
      <c r="B105" s="167"/>
      <c r="C105" s="168" t="s">
        <v>151</v>
      </c>
      <c r="D105" s="168" t="s">
        <v>124</v>
      </c>
      <c r="E105" s="169" t="s">
        <v>284</v>
      </c>
      <c r="F105" s="170" t="s">
        <v>285</v>
      </c>
      <c r="G105" s="171" t="s">
        <v>194</v>
      </c>
      <c r="H105" s="172">
        <v>4.8899999999999997</v>
      </c>
      <c r="I105" s="173">
        <v>50</v>
      </c>
      <c r="J105" s="173">
        <f>ROUND(I105*H105,2)</f>
        <v>244.5</v>
      </c>
      <c r="K105" s="170" t="s">
        <v>128</v>
      </c>
      <c r="L105" s="39"/>
      <c r="M105" s="174" t="s">
        <v>5</v>
      </c>
      <c r="N105" s="175" t="s">
        <v>37</v>
      </c>
      <c r="O105" s="176">
        <v>0</v>
      </c>
      <c r="P105" s="176">
        <f>O105*H105</f>
        <v>0</v>
      </c>
      <c r="Q105" s="176">
        <v>0</v>
      </c>
      <c r="R105" s="176">
        <f>Q105*H105</f>
        <v>0</v>
      </c>
      <c r="S105" s="176">
        <v>0</v>
      </c>
      <c r="T105" s="177">
        <f>S105*H105</f>
        <v>0</v>
      </c>
      <c r="AR105" s="23" t="s">
        <v>123</v>
      </c>
      <c r="AT105" s="23" t="s">
        <v>124</v>
      </c>
      <c r="AU105" s="23" t="s">
        <v>76</v>
      </c>
      <c r="AY105" s="23" t="s">
        <v>120</v>
      </c>
      <c r="BE105" s="178">
        <f>IF(N105="základní",J105,0)</f>
        <v>244.5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23" t="s">
        <v>74</v>
      </c>
      <c r="BK105" s="178">
        <f>ROUND(I105*H105,2)</f>
        <v>244.5</v>
      </c>
      <c r="BL105" s="23" t="s">
        <v>123</v>
      </c>
      <c r="BM105" s="23" t="s">
        <v>286</v>
      </c>
    </row>
    <row r="106" s="1" customFormat="1">
      <c r="B106" s="39"/>
      <c r="D106" s="179" t="s">
        <v>131</v>
      </c>
      <c r="F106" s="180" t="s">
        <v>285</v>
      </c>
      <c r="L106" s="39"/>
      <c r="M106" s="181"/>
      <c r="N106" s="40"/>
      <c r="O106" s="40"/>
      <c r="P106" s="40"/>
      <c r="Q106" s="40"/>
      <c r="R106" s="40"/>
      <c r="S106" s="40"/>
      <c r="T106" s="78"/>
      <c r="AT106" s="23" t="s">
        <v>131</v>
      </c>
      <c r="AU106" s="23" t="s">
        <v>76</v>
      </c>
    </row>
    <row r="107" s="1" customFormat="1">
      <c r="B107" s="39"/>
      <c r="D107" s="179" t="s">
        <v>133</v>
      </c>
      <c r="F107" s="182" t="s">
        <v>287</v>
      </c>
      <c r="L107" s="39"/>
      <c r="M107" s="181"/>
      <c r="N107" s="40"/>
      <c r="O107" s="40"/>
      <c r="P107" s="40"/>
      <c r="Q107" s="40"/>
      <c r="R107" s="40"/>
      <c r="S107" s="40"/>
      <c r="T107" s="78"/>
      <c r="AT107" s="23" t="s">
        <v>133</v>
      </c>
      <c r="AU107" s="23" t="s">
        <v>76</v>
      </c>
    </row>
    <row r="108" s="10" customFormat="1">
      <c r="B108" s="183"/>
      <c r="D108" s="179" t="s">
        <v>144</v>
      </c>
      <c r="E108" s="184" t="s">
        <v>5</v>
      </c>
      <c r="F108" s="185" t="s">
        <v>288</v>
      </c>
      <c r="H108" s="186">
        <v>4.8899999999999997</v>
      </c>
      <c r="L108" s="183"/>
      <c r="M108" s="187"/>
      <c r="N108" s="188"/>
      <c r="O108" s="188"/>
      <c r="P108" s="188"/>
      <c r="Q108" s="188"/>
      <c r="R108" s="188"/>
      <c r="S108" s="188"/>
      <c r="T108" s="189"/>
      <c r="AT108" s="184" t="s">
        <v>144</v>
      </c>
      <c r="AU108" s="184" t="s">
        <v>76</v>
      </c>
      <c r="AV108" s="10" t="s">
        <v>76</v>
      </c>
      <c r="AW108" s="10" t="s">
        <v>30</v>
      </c>
      <c r="AX108" s="10" t="s">
        <v>74</v>
      </c>
      <c r="AY108" s="184" t="s">
        <v>120</v>
      </c>
    </row>
    <row r="109" s="1" customFormat="1" ht="16.5" customHeight="1">
      <c r="B109" s="167"/>
      <c r="C109" s="168" t="s">
        <v>157</v>
      </c>
      <c r="D109" s="168" t="s">
        <v>124</v>
      </c>
      <c r="E109" s="169" t="s">
        <v>289</v>
      </c>
      <c r="F109" s="170" t="s">
        <v>290</v>
      </c>
      <c r="G109" s="171" t="s">
        <v>194</v>
      </c>
      <c r="H109" s="172">
        <v>586.71900000000005</v>
      </c>
      <c r="I109" s="173">
        <v>931</v>
      </c>
      <c r="J109" s="173">
        <f>ROUND(I109*H109,2)</f>
        <v>546235.39000000001</v>
      </c>
      <c r="K109" s="170" t="s">
        <v>5</v>
      </c>
      <c r="L109" s="39"/>
      <c r="M109" s="174" t="s">
        <v>5</v>
      </c>
      <c r="N109" s="175" t="s">
        <v>37</v>
      </c>
      <c r="O109" s="176">
        <v>0</v>
      </c>
      <c r="P109" s="176">
        <f>O109*H109</f>
        <v>0</v>
      </c>
      <c r="Q109" s="176">
        <v>0</v>
      </c>
      <c r="R109" s="176">
        <f>Q109*H109</f>
        <v>0</v>
      </c>
      <c r="S109" s="176">
        <v>0</v>
      </c>
      <c r="T109" s="177">
        <f>S109*H109</f>
        <v>0</v>
      </c>
      <c r="AR109" s="23" t="s">
        <v>123</v>
      </c>
      <c r="AT109" s="23" t="s">
        <v>124</v>
      </c>
      <c r="AU109" s="23" t="s">
        <v>76</v>
      </c>
      <c r="AY109" s="23" t="s">
        <v>120</v>
      </c>
      <c r="BE109" s="178">
        <f>IF(N109="základní",J109,0)</f>
        <v>546235.39000000001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23" t="s">
        <v>74</v>
      </c>
      <c r="BK109" s="178">
        <f>ROUND(I109*H109,2)</f>
        <v>546235.39000000001</v>
      </c>
      <c r="BL109" s="23" t="s">
        <v>123</v>
      </c>
      <c r="BM109" s="23" t="s">
        <v>291</v>
      </c>
    </row>
    <row r="110" s="1" customFormat="1">
      <c r="B110" s="39"/>
      <c r="D110" s="179" t="s">
        <v>131</v>
      </c>
      <c r="F110" s="180" t="s">
        <v>292</v>
      </c>
      <c r="L110" s="39"/>
      <c r="M110" s="181"/>
      <c r="N110" s="40"/>
      <c r="O110" s="40"/>
      <c r="P110" s="40"/>
      <c r="Q110" s="40"/>
      <c r="R110" s="40"/>
      <c r="S110" s="40"/>
      <c r="T110" s="78"/>
      <c r="AT110" s="23" t="s">
        <v>131</v>
      </c>
      <c r="AU110" s="23" t="s">
        <v>76</v>
      </c>
    </row>
    <row r="111" s="1" customFormat="1">
      <c r="B111" s="39"/>
      <c r="D111" s="179" t="s">
        <v>133</v>
      </c>
      <c r="F111" s="182" t="s">
        <v>293</v>
      </c>
      <c r="L111" s="39"/>
      <c r="M111" s="181"/>
      <c r="N111" s="40"/>
      <c r="O111" s="40"/>
      <c r="P111" s="40"/>
      <c r="Q111" s="40"/>
      <c r="R111" s="40"/>
      <c r="S111" s="40"/>
      <c r="T111" s="78"/>
      <c r="AT111" s="23" t="s">
        <v>133</v>
      </c>
      <c r="AU111" s="23" t="s">
        <v>76</v>
      </c>
    </row>
    <row r="112" s="1" customFormat="1" ht="16.5" customHeight="1">
      <c r="B112" s="167"/>
      <c r="C112" s="168" t="s">
        <v>162</v>
      </c>
      <c r="D112" s="168" t="s">
        <v>124</v>
      </c>
      <c r="E112" s="169" t="s">
        <v>294</v>
      </c>
      <c r="F112" s="170" t="s">
        <v>295</v>
      </c>
      <c r="G112" s="171" t="s">
        <v>194</v>
      </c>
      <c r="H112" s="172">
        <v>224.59800000000001</v>
      </c>
      <c r="I112" s="173">
        <v>608</v>
      </c>
      <c r="J112" s="173">
        <f>ROUND(I112*H112,2)</f>
        <v>136555.57999999999</v>
      </c>
      <c r="K112" s="170" t="s">
        <v>128</v>
      </c>
      <c r="L112" s="39"/>
      <c r="M112" s="174" t="s">
        <v>5</v>
      </c>
      <c r="N112" s="175" t="s">
        <v>37</v>
      </c>
      <c r="O112" s="176">
        <v>0</v>
      </c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AR112" s="23" t="s">
        <v>123</v>
      </c>
      <c r="AT112" s="23" t="s">
        <v>124</v>
      </c>
      <c r="AU112" s="23" t="s">
        <v>76</v>
      </c>
      <c r="AY112" s="23" t="s">
        <v>120</v>
      </c>
      <c r="BE112" s="178">
        <f>IF(N112="základní",J112,0)</f>
        <v>136555.57999999999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23" t="s">
        <v>74</v>
      </c>
      <c r="BK112" s="178">
        <f>ROUND(I112*H112,2)</f>
        <v>136555.57999999999</v>
      </c>
      <c r="BL112" s="23" t="s">
        <v>123</v>
      </c>
      <c r="BM112" s="23" t="s">
        <v>296</v>
      </c>
    </row>
    <row r="113" s="1" customFormat="1">
      <c r="B113" s="39"/>
      <c r="D113" s="179" t="s">
        <v>131</v>
      </c>
      <c r="F113" s="180" t="s">
        <v>297</v>
      </c>
      <c r="L113" s="39"/>
      <c r="M113" s="181"/>
      <c r="N113" s="40"/>
      <c r="O113" s="40"/>
      <c r="P113" s="40"/>
      <c r="Q113" s="40"/>
      <c r="R113" s="40"/>
      <c r="S113" s="40"/>
      <c r="T113" s="78"/>
      <c r="AT113" s="23" t="s">
        <v>131</v>
      </c>
      <c r="AU113" s="23" t="s">
        <v>76</v>
      </c>
    </row>
    <row r="114" s="1" customFormat="1">
      <c r="B114" s="39"/>
      <c r="D114" s="179" t="s">
        <v>133</v>
      </c>
      <c r="F114" s="182" t="s">
        <v>298</v>
      </c>
      <c r="L114" s="39"/>
      <c r="M114" s="181"/>
      <c r="N114" s="40"/>
      <c r="O114" s="40"/>
      <c r="P114" s="40"/>
      <c r="Q114" s="40"/>
      <c r="R114" s="40"/>
      <c r="S114" s="40"/>
      <c r="T114" s="78"/>
      <c r="AT114" s="23" t="s">
        <v>133</v>
      </c>
      <c r="AU114" s="23" t="s">
        <v>76</v>
      </c>
    </row>
    <row r="115" s="10" customFormat="1">
      <c r="B115" s="183"/>
      <c r="D115" s="179" t="s">
        <v>144</v>
      </c>
      <c r="E115" s="184" t="s">
        <v>5</v>
      </c>
      <c r="F115" s="185" t="s">
        <v>299</v>
      </c>
      <c r="H115" s="186">
        <v>224.59800000000001</v>
      </c>
      <c r="L115" s="183"/>
      <c r="M115" s="187"/>
      <c r="N115" s="188"/>
      <c r="O115" s="188"/>
      <c r="P115" s="188"/>
      <c r="Q115" s="188"/>
      <c r="R115" s="188"/>
      <c r="S115" s="188"/>
      <c r="T115" s="189"/>
      <c r="AT115" s="184" t="s">
        <v>144</v>
      </c>
      <c r="AU115" s="184" t="s">
        <v>76</v>
      </c>
      <c r="AV115" s="10" t="s">
        <v>76</v>
      </c>
      <c r="AW115" s="10" t="s">
        <v>30</v>
      </c>
      <c r="AX115" s="10" t="s">
        <v>74</v>
      </c>
      <c r="AY115" s="184" t="s">
        <v>120</v>
      </c>
    </row>
    <row r="116" s="1" customFormat="1" ht="16.5" customHeight="1">
      <c r="B116" s="167"/>
      <c r="C116" s="168" t="s">
        <v>167</v>
      </c>
      <c r="D116" s="168" t="s">
        <v>124</v>
      </c>
      <c r="E116" s="169" t="s">
        <v>300</v>
      </c>
      <c r="F116" s="170" t="s">
        <v>301</v>
      </c>
      <c r="G116" s="171" t="s">
        <v>225</v>
      </c>
      <c r="H116" s="172">
        <v>98.299999999999997</v>
      </c>
      <c r="I116" s="173">
        <v>13</v>
      </c>
      <c r="J116" s="173">
        <f>ROUND(I116*H116,2)</f>
        <v>1277.9000000000001</v>
      </c>
      <c r="K116" s="170" t="s">
        <v>5</v>
      </c>
      <c r="L116" s="39"/>
      <c r="M116" s="174" t="s">
        <v>5</v>
      </c>
      <c r="N116" s="175" t="s">
        <v>37</v>
      </c>
      <c r="O116" s="176">
        <v>0</v>
      </c>
      <c r="P116" s="176">
        <f>O116*H116</f>
        <v>0</v>
      </c>
      <c r="Q116" s="176">
        <v>0</v>
      </c>
      <c r="R116" s="176">
        <f>Q116*H116</f>
        <v>0</v>
      </c>
      <c r="S116" s="176">
        <v>0</v>
      </c>
      <c r="T116" s="177">
        <f>S116*H116</f>
        <v>0</v>
      </c>
      <c r="AR116" s="23" t="s">
        <v>123</v>
      </c>
      <c r="AT116" s="23" t="s">
        <v>124</v>
      </c>
      <c r="AU116" s="23" t="s">
        <v>76</v>
      </c>
      <c r="AY116" s="23" t="s">
        <v>120</v>
      </c>
      <c r="BE116" s="178">
        <f>IF(N116="základní",J116,0)</f>
        <v>1277.9000000000001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23" t="s">
        <v>74</v>
      </c>
      <c r="BK116" s="178">
        <f>ROUND(I116*H116,2)</f>
        <v>1277.9000000000001</v>
      </c>
      <c r="BL116" s="23" t="s">
        <v>123</v>
      </c>
      <c r="BM116" s="23" t="s">
        <v>302</v>
      </c>
    </row>
    <row r="117" s="1" customFormat="1">
      <c r="B117" s="39"/>
      <c r="D117" s="179" t="s">
        <v>131</v>
      </c>
      <c r="F117" s="180" t="s">
        <v>303</v>
      </c>
      <c r="L117" s="39"/>
      <c r="M117" s="181"/>
      <c r="N117" s="40"/>
      <c r="O117" s="40"/>
      <c r="P117" s="40"/>
      <c r="Q117" s="40"/>
      <c r="R117" s="40"/>
      <c r="S117" s="40"/>
      <c r="T117" s="78"/>
      <c r="AT117" s="23" t="s">
        <v>131</v>
      </c>
      <c r="AU117" s="23" t="s">
        <v>76</v>
      </c>
    </row>
    <row r="118" s="1" customFormat="1">
      <c r="B118" s="39"/>
      <c r="D118" s="179" t="s">
        <v>133</v>
      </c>
      <c r="F118" s="182" t="s">
        <v>304</v>
      </c>
      <c r="L118" s="39"/>
      <c r="M118" s="181"/>
      <c r="N118" s="40"/>
      <c r="O118" s="40"/>
      <c r="P118" s="40"/>
      <c r="Q118" s="40"/>
      <c r="R118" s="40"/>
      <c r="S118" s="40"/>
      <c r="T118" s="78"/>
      <c r="AT118" s="23" t="s">
        <v>133</v>
      </c>
      <c r="AU118" s="23" t="s">
        <v>76</v>
      </c>
    </row>
    <row r="119" s="10" customFormat="1">
      <c r="B119" s="183"/>
      <c r="D119" s="179" t="s">
        <v>144</v>
      </c>
      <c r="E119" s="184" t="s">
        <v>5</v>
      </c>
      <c r="F119" s="185" t="s">
        <v>305</v>
      </c>
      <c r="H119" s="186">
        <v>98.299999999999997</v>
      </c>
      <c r="L119" s="183"/>
      <c r="M119" s="187"/>
      <c r="N119" s="188"/>
      <c r="O119" s="188"/>
      <c r="P119" s="188"/>
      <c r="Q119" s="188"/>
      <c r="R119" s="188"/>
      <c r="S119" s="188"/>
      <c r="T119" s="189"/>
      <c r="AT119" s="184" t="s">
        <v>144</v>
      </c>
      <c r="AU119" s="184" t="s">
        <v>76</v>
      </c>
      <c r="AV119" s="10" t="s">
        <v>76</v>
      </c>
      <c r="AW119" s="10" t="s">
        <v>30</v>
      </c>
      <c r="AX119" s="10" t="s">
        <v>74</v>
      </c>
      <c r="AY119" s="184" t="s">
        <v>120</v>
      </c>
    </row>
    <row r="120" s="1" customFormat="1" ht="16.5" customHeight="1">
      <c r="B120" s="167"/>
      <c r="C120" s="168" t="s">
        <v>171</v>
      </c>
      <c r="D120" s="168" t="s">
        <v>124</v>
      </c>
      <c r="E120" s="169" t="s">
        <v>306</v>
      </c>
      <c r="F120" s="170" t="s">
        <v>307</v>
      </c>
      <c r="G120" s="171" t="s">
        <v>225</v>
      </c>
      <c r="H120" s="172">
        <v>61.619999999999997</v>
      </c>
      <c r="I120" s="173">
        <v>42</v>
      </c>
      <c r="J120" s="173">
        <f>ROUND(I120*H120,2)</f>
        <v>2588.04</v>
      </c>
      <c r="K120" s="170" t="s">
        <v>128</v>
      </c>
      <c r="L120" s="39"/>
      <c r="M120" s="174" t="s">
        <v>5</v>
      </c>
      <c r="N120" s="175" t="s">
        <v>37</v>
      </c>
      <c r="O120" s="176">
        <v>0</v>
      </c>
      <c r="P120" s="176">
        <f>O120*H120</f>
        <v>0</v>
      </c>
      <c r="Q120" s="176">
        <v>0</v>
      </c>
      <c r="R120" s="176">
        <f>Q120*H120</f>
        <v>0</v>
      </c>
      <c r="S120" s="176">
        <v>0</v>
      </c>
      <c r="T120" s="177">
        <f>S120*H120</f>
        <v>0</v>
      </c>
      <c r="AR120" s="23" t="s">
        <v>123</v>
      </c>
      <c r="AT120" s="23" t="s">
        <v>124</v>
      </c>
      <c r="AU120" s="23" t="s">
        <v>76</v>
      </c>
      <c r="AY120" s="23" t="s">
        <v>120</v>
      </c>
      <c r="BE120" s="178">
        <f>IF(N120="základní",J120,0)</f>
        <v>2588.04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23" t="s">
        <v>74</v>
      </c>
      <c r="BK120" s="178">
        <f>ROUND(I120*H120,2)</f>
        <v>2588.04</v>
      </c>
      <c r="BL120" s="23" t="s">
        <v>123</v>
      </c>
      <c r="BM120" s="23" t="s">
        <v>308</v>
      </c>
    </row>
    <row r="121" s="1" customFormat="1">
      <c r="B121" s="39"/>
      <c r="D121" s="179" t="s">
        <v>131</v>
      </c>
      <c r="F121" s="180" t="s">
        <v>307</v>
      </c>
      <c r="L121" s="39"/>
      <c r="M121" s="181"/>
      <c r="N121" s="40"/>
      <c r="O121" s="40"/>
      <c r="P121" s="40"/>
      <c r="Q121" s="40"/>
      <c r="R121" s="40"/>
      <c r="S121" s="40"/>
      <c r="T121" s="78"/>
      <c r="AT121" s="23" t="s">
        <v>131</v>
      </c>
      <c r="AU121" s="23" t="s">
        <v>76</v>
      </c>
    </row>
    <row r="122" s="1" customFormat="1">
      <c r="B122" s="39"/>
      <c r="D122" s="179" t="s">
        <v>133</v>
      </c>
      <c r="F122" s="182" t="s">
        <v>309</v>
      </c>
      <c r="L122" s="39"/>
      <c r="M122" s="181"/>
      <c r="N122" s="40"/>
      <c r="O122" s="40"/>
      <c r="P122" s="40"/>
      <c r="Q122" s="40"/>
      <c r="R122" s="40"/>
      <c r="S122" s="40"/>
      <c r="T122" s="78"/>
      <c r="AT122" s="23" t="s">
        <v>133</v>
      </c>
      <c r="AU122" s="23" t="s">
        <v>76</v>
      </c>
    </row>
    <row r="123" s="10" customFormat="1">
      <c r="B123" s="183"/>
      <c r="D123" s="179" t="s">
        <v>144</v>
      </c>
      <c r="E123" s="184" t="s">
        <v>5</v>
      </c>
      <c r="F123" s="185" t="s">
        <v>310</v>
      </c>
      <c r="H123" s="186">
        <v>61.619999999999997</v>
      </c>
      <c r="L123" s="183"/>
      <c r="M123" s="187"/>
      <c r="N123" s="188"/>
      <c r="O123" s="188"/>
      <c r="P123" s="188"/>
      <c r="Q123" s="188"/>
      <c r="R123" s="188"/>
      <c r="S123" s="188"/>
      <c r="T123" s="189"/>
      <c r="AT123" s="184" t="s">
        <v>144</v>
      </c>
      <c r="AU123" s="184" t="s">
        <v>76</v>
      </c>
      <c r="AV123" s="10" t="s">
        <v>76</v>
      </c>
      <c r="AW123" s="10" t="s">
        <v>30</v>
      </c>
      <c r="AX123" s="10" t="s">
        <v>74</v>
      </c>
      <c r="AY123" s="184" t="s">
        <v>120</v>
      </c>
    </row>
    <row r="124" s="1" customFormat="1" ht="16.5" customHeight="1">
      <c r="B124" s="167"/>
      <c r="C124" s="168" t="s">
        <v>176</v>
      </c>
      <c r="D124" s="168" t="s">
        <v>124</v>
      </c>
      <c r="E124" s="169" t="s">
        <v>311</v>
      </c>
      <c r="F124" s="170" t="s">
        <v>312</v>
      </c>
      <c r="G124" s="171" t="s">
        <v>225</v>
      </c>
      <c r="H124" s="172">
        <v>61.619999999999997</v>
      </c>
      <c r="I124" s="173">
        <v>17</v>
      </c>
      <c r="J124" s="173">
        <f>ROUND(I124*H124,2)</f>
        <v>1047.54</v>
      </c>
      <c r="K124" s="170" t="s">
        <v>128</v>
      </c>
      <c r="L124" s="39"/>
      <c r="M124" s="174" t="s">
        <v>5</v>
      </c>
      <c r="N124" s="175" t="s">
        <v>37</v>
      </c>
      <c r="O124" s="176">
        <v>0</v>
      </c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AR124" s="23" t="s">
        <v>123</v>
      </c>
      <c r="AT124" s="23" t="s">
        <v>124</v>
      </c>
      <c r="AU124" s="23" t="s">
        <v>76</v>
      </c>
      <c r="AY124" s="23" t="s">
        <v>120</v>
      </c>
      <c r="BE124" s="178">
        <f>IF(N124="základní",J124,0)</f>
        <v>1047.54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23" t="s">
        <v>74</v>
      </c>
      <c r="BK124" s="178">
        <f>ROUND(I124*H124,2)</f>
        <v>1047.54</v>
      </c>
      <c r="BL124" s="23" t="s">
        <v>123</v>
      </c>
      <c r="BM124" s="23" t="s">
        <v>313</v>
      </c>
    </row>
    <row r="125" s="1" customFormat="1">
      <c r="B125" s="39"/>
      <c r="D125" s="179" t="s">
        <v>131</v>
      </c>
      <c r="F125" s="180" t="s">
        <v>314</v>
      </c>
      <c r="L125" s="39"/>
      <c r="M125" s="181"/>
      <c r="N125" s="40"/>
      <c r="O125" s="40"/>
      <c r="P125" s="40"/>
      <c r="Q125" s="40"/>
      <c r="R125" s="40"/>
      <c r="S125" s="40"/>
      <c r="T125" s="78"/>
      <c r="AT125" s="23" t="s">
        <v>131</v>
      </c>
      <c r="AU125" s="23" t="s">
        <v>76</v>
      </c>
    </row>
    <row r="126" s="1" customFormat="1">
      <c r="B126" s="39"/>
      <c r="D126" s="179" t="s">
        <v>133</v>
      </c>
      <c r="F126" s="182" t="s">
        <v>315</v>
      </c>
      <c r="L126" s="39"/>
      <c r="M126" s="181"/>
      <c r="N126" s="40"/>
      <c r="O126" s="40"/>
      <c r="P126" s="40"/>
      <c r="Q126" s="40"/>
      <c r="R126" s="40"/>
      <c r="S126" s="40"/>
      <c r="T126" s="78"/>
      <c r="AT126" s="23" t="s">
        <v>133</v>
      </c>
      <c r="AU126" s="23" t="s">
        <v>76</v>
      </c>
    </row>
    <row r="127" s="10" customFormat="1">
      <c r="B127" s="183"/>
      <c r="D127" s="179" t="s">
        <v>144</v>
      </c>
      <c r="E127" s="184" t="s">
        <v>5</v>
      </c>
      <c r="F127" s="185" t="s">
        <v>310</v>
      </c>
      <c r="H127" s="186">
        <v>61.619999999999997</v>
      </c>
      <c r="L127" s="183"/>
      <c r="M127" s="187"/>
      <c r="N127" s="188"/>
      <c r="O127" s="188"/>
      <c r="P127" s="188"/>
      <c r="Q127" s="188"/>
      <c r="R127" s="188"/>
      <c r="S127" s="188"/>
      <c r="T127" s="189"/>
      <c r="AT127" s="184" t="s">
        <v>144</v>
      </c>
      <c r="AU127" s="184" t="s">
        <v>76</v>
      </c>
      <c r="AV127" s="10" t="s">
        <v>76</v>
      </c>
      <c r="AW127" s="10" t="s">
        <v>30</v>
      </c>
      <c r="AX127" s="10" t="s">
        <v>74</v>
      </c>
      <c r="AY127" s="184" t="s">
        <v>120</v>
      </c>
    </row>
    <row r="128" s="9" customFormat="1" ht="29.88" customHeight="1">
      <c r="B128" s="157"/>
      <c r="D128" s="158" t="s">
        <v>65</v>
      </c>
      <c r="E128" s="199" t="s">
        <v>76</v>
      </c>
      <c r="F128" s="199" t="s">
        <v>316</v>
      </c>
      <c r="J128" s="200">
        <f>BK128</f>
        <v>723813.39999999991</v>
      </c>
      <c r="L128" s="157"/>
      <c r="M128" s="161"/>
      <c r="N128" s="162"/>
      <c r="O128" s="162"/>
      <c r="P128" s="163">
        <f>SUM(P129:P148)</f>
        <v>0</v>
      </c>
      <c r="Q128" s="162"/>
      <c r="R128" s="163">
        <f>SUM(R129:R148)</f>
        <v>0</v>
      </c>
      <c r="S128" s="162"/>
      <c r="T128" s="164">
        <f>SUM(T129:T148)</f>
        <v>0</v>
      </c>
      <c r="AR128" s="158" t="s">
        <v>74</v>
      </c>
      <c r="AT128" s="165" t="s">
        <v>65</v>
      </c>
      <c r="AU128" s="165" t="s">
        <v>74</v>
      </c>
      <c r="AY128" s="158" t="s">
        <v>120</v>
      </c>
      <c r="BK128" s="166">
        <f>SUM(BK129:BK148)</f>
        <v>723813.39999999991</v>
      </c>
    </row>
    <row r="129" s="1" customFormat="1" ht="16.5" customHeight="1">
      <c r="B129" s="167"/>
      <c r="C129" s="168" t="s">
        <v>182</v>
      </c>
      <c r="D129" s="168" t="s">
        <v>124</v>
      </c>
      <c r="E129" s="169" t="s">
        <v>317</v>
      </c>
      <c r="F129" s="170" t="s">
        <v>318</v>
      </c>
      <c r="G129" s="171" t="s">
        <v>249</v>
      </c>
      <c r="H129" s="172">
        <v>17.199999999999999</v>
      </c>
      <c r="I129" s="173">
        <v>316</v>
      </c>
      <c r="J129" s="173">
        <f>ROUND(I129*H129,2)</f>
        <v>5435.1999999999998</v>
      </c>
      <c r="K129" s="170" t="s">
        <v>128</v>
      </c>
      <c r="L129" s="39"/>
      <c r="M129" s="174" t="s">
        <v>5</v>
      </c>
      <c r="N129" s="175" t="s">
        <v>37</v>
      </c>
      <c r="O129" s="176">
        <v>0</v>
      </c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AR129" s="23" t="s">
        <v>123</v>
      </c>
      <c r="AT129" s="23" t="s">
        <v>124</v>
      </c>
      <c r="AU129" s="23" t="s">
        <v>76</v>
      </c>
      <c r="AY129" s="23" t="s">
        <v>120</v>
      </c>
      <c r="BE129" s="178">
        <f>IF(N129="základní",J129,0)</f>
        <v>5435.1999999999998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23" t="s">
        <v>74</v>
      </c>
      <c r="BK129" s="178">
        <f>ROUND(I129*H129,2)</f>
        <v>5435.1999999999998</v>
      </c>
      <c r="BL129" s="23" t="s">
        <v>123</v>
      </c>
      <c r="BM129" s="23" t="s">
        <v>319</v>
      </c>
    </row>
    <row r="130" s="1" customFormat="1">
      <c r="B130" s="39"/>
      <c r="D130" s="179" t="s">
        <v>131</v>
      </c>
      <c r="F130" s="180" t="s">
        <v>320</v>
      </c>
      <c r="L130" s="39"/>
      <c r="M130" s="181"/>
      <c r="N130" s="40"/>
      <c r="O130" s="40"/>
      <c r="P130" s="40"/>
      <c r="Q130" s="40"/>
      <c r="R130" s="40"/>
      <c r="S130" s="40"/>
      <c r="T130" s="78"/>
      <c r="AT130" s="23" t="s">
        <v>131</v>
      </c>
      <c r="AU130" s="23" t="s">
        <v>76</v>
      </c>
    </row>
    <row r="131" s="1" customFormat="1">
      <c r="B131" s="39"/>
      <c r="D131" s="179" t="s">
        <v>133</v>
      </c>
      <c r="F131" s="182" t="s">
        <v>321</v>
      </c>
      <c r="L131" s="39"/>
      <c r="M131" s="181"/>
      <c r="N131" s="40"/>
      <c r="O131" s="40"/>
      <c r="P131" s="40"/>
      <c r="Q131" s="40"/>
      <c r="R131" s="40"/>
      <c r="S131" s="40"/>
      <c r="T131" s="78"/>
      <c r="AT131" s="23" t="s">
        <v>133</v>
      </c>
      <c r="AU131" s="23" t="s">
        <v>76</v>
      </c>
    </row>
    <row r="132" s="10" customFormat="1">
      <c r="B132" s="183"/>
      <c r="D132" s="179" t="s">
        <v>144</v>
      </c>
      <c r="E132" s="184" t="s">
        <v>5</v>
      </c>
      <c r="F132" s="185" t="s">
        <v>322</v>
      </c>
      <c r="H132" s="186">
        <v>17.199999999999999</v>
      </c>
      <c r="L132" s="183"/>
      <c r="M132" s="187"/>
      <c r="N132" s="188"/>
      <c r="O132" s="188"/>
      <c r="P132" s="188"/>
      <c r="Q132" s="188"/>
      <c r="R132" s="188"/>
      <c r="S132" s="188"/>
      <c r="T132" s="189"/>
      <c r="AT132" s="184" t="s">
        <v>144</v>
      </c>
      <c r="AU132" s="184" t="s">
        <v>76</v>
      </c>
      <c r="AV132" s="10" t="s">
        <v>76</v>
      </c>
      <c r="AW132" s="10" t="s">
        <v>30</v>
      </c>
      <c r="AX132" s="10" t="s">
        <v>74</v>
      </c>
      <c r="AY132" s="184" t="s">
        <v>120</v>
      </c>
    </row>
    <row r="133" s="1" customFormat="1" ht="16.5" customHeight="1">
      <c r="B133" s="167"/>
      <c r="C133" s="168" t="s">
        <v>323</v>
      </c>
      <c r="D133" s="168" t="s">
        <v>124</v>
      </c>
      <c r="E133" s="169" t="s">
        <v>324</v>
      </c>
      <c r="F133" s="170" t="s">
        <v>325</v>
      </c>
      <c r="G133" s="171" t="s">
        <v>249</v>
      </c>
      <c r="H133" s="172">
        <v>100</v>
      </c>
      <c r="I133" s="173">
        <v>2640</v>
      </c>
      <c r="J133" s="173">
        <f>ROUND(I133*H133,2)</f>
        <v>264000</v>
      </c>
      <c r="K133" s="170" t="s">
        <v>128</v>
      </c>
      <c r="L133" s="39"/>
      <c r="M133" s="174" t="s">
        <v>5</v>
      </c>
      <c r="N133" s="175" t="s">
        <v>37</v>
      </c>
      <c r="O133" s="176">
        <v>0</v>
      </c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AR133" s="23" t="s">
        <v>123</v>
      </c>
      <c r="AT133" s="23" t="s">
        <v>124</v>
      </c>
      <c r="AU133" s="23" t="s">
        <v>76</v>
      </c>
      <c r="AY133" s="23" t="s">
        <v>120</v>
      </c>
      <c r="BE133" s="178">
        <f>IF(N133="základní",J133,0)</f>
        <v>264000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23" t="s">
        <v>74</v>
      </c>
      <c r="BK133" s="178">
        <f>ROUND(I133*H133,2)</f>
        <v>264000</v>
      </c>
      <c r="BL133" s="23" t="s">
        <v>123</v>
      </c>
      <c r="BM133" s="23" t="s">
        <v>326</v>
      </c>
    </row>
    <row r="134" s="1" customFormat="1">
      <c r="B134" s="39"/>
      <c r="D134" s="179" t="s">
        <v>131</v>
      </c>
      <c r="F134" s="180" t="s">
        <v>325</v>
      </c>
      <c r="L134" s="39"/>
      <c r="M134" s="181"/>
      <c r="N134" s="40"/>
      <c r="O134" s="40"/>
      <c r="P134" s="40"/>
      <c r="Q134" s="40"/>
      <c r="R134" s="40"/>
      <c r="S134" s="40"/>
      <c r="T134" s="78"/>
      <c r="AT134" s="23" t="s">
        <v>131</v>
      </c>
      <c r="AU134" s="23" t="s">
        <v>76</v>
      </c>
    </row>
    <row r="135" s="1" customFormat="1">
      <c r="B135" s="39"/>
      <c r="D135" s="179" t="s">
        <v>133</v>
      </c>
      <c r="F135" s="182" t="s">
        <v>327</v>
      </c>
      <c r="L135" s="39"/>
      <c r="M135" s="181"/>
      <c r="N135" s="40"/>
      <c r="O135" s="40"/>
      <c r="P135" s="40"/>
      <c r="Q135" s="40"/>
      <c r="R135" s="40"/>
      <c r="S135" s="40"/>
      <c r="T135" s="78"/>
      <c r="AT135" s="23" t="s">
        <v>133</v>
      </c>
      <c r="AU135" s="23" t="s">
        <v>76</v>
      </c>
    </row>
    <row r="136" s="10" customFormat="1">
      <c r="B136" s="183"/>
      <c r="D136" s="179" t="s">
        <v>144</v>
      </c>
      <c r="E136" s="184" t="s">
        <v>5</v>
      </c>
      <c r="F136" s="185" t="s">
        <v>328</v>
      </c>
      <c r="H136" s="186">
        <v>100</v>
      </c>
      <c r="L136" s="183"/>
      <c r="M136" s="187"/>
      <c r="N136" s="188"/>
      <c r="O136" s="188"/>
      <c r="P136" s="188"/>
      <c r="Q136" s="188"/>
      <c r="R136" s="188"/>
      <c r="S136" s="188"/>
      <c r="T136" s="189"/>
      <c r="AT136" s="184" t="s">
        <v>144</v>
      </c>
      <c r="AU136" s="184" t="s">
        <v>76</v>
      </c>
      <c r="AV136" s="10" t="s">
        <v>76</v>
      </c>
      <c r="AW136" s="10" t="s">
        <v>30</v>
      </c>
      <c r="AX136" s="10" t="s">
        <v>74</v>
      </c>
      <c r="AY136" s="184" t="s">
        <v>120</v>
      </c>
    </row>
    <row r="137" s="1" customFormat="1" ht="16.5" customHeight="1">
      <c r="B137" s="167"/>
      <c r="C137" s="168" t="s">
        <v>329</v>
      </c>
      <c r="D137" s="168" t="s">
        <v>124</v>
      </c>
      <c r="E137" s="169" t="s">
        <v>330</v>
      </c>
      <c r="F137" s="170" t="s">
        <v>331</v>
      </c>
      <c r="G137" s="171" t="s">
        <v>249</v>
      </c>
      <c r="H137" s="172">
        <v>96</v>
      </c>
      <c r="I137" s="173">
        <v>3910</v>
      </c>
      <c r="J137" s="173">
        <f>ROUND(I137*H137,2)</f>
        <v>375360</v>
      </c>
      <c r="K137" s="170" t="s">
        <v>128</v>
      </c>
      <c r="L137" s="39"/>
      <c r="M137" s="174" t="s">
        <v>5</v>
      </c>
      <c r="N137" s="175" t="s">
        <v>37</v>
      </c>
      <c r="O137" s="176">
        <v>0</v>
      </c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AR137" s="23" t="s">
        <v>123</v>
      </c>
      <c r="AT137" s="23" t="s">
        <v>124</v>
      </c>
      <c r="AU137" s="23" t="s">
        <v>76</v>
      </c>
      <c r="AY137" s="23" t="s">
        <v>120</v>
      </c>
      <c r="BE137" s="178">
        <f>IF(N137="základní",J137,0)</f>
        <v>375360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23" t="s">
        <v>74</v>
      </c>
      <c r="BK137" s="178">
        <f>ROUND(I137*H137,2)</f>
        <v>375360</v>
      </c>
      <c r="BL137" s="23" t="s">
        <v>123</v>
      </c>
      <c r="BM137" s="23" t="s">
        <v>332</v>
      </c>
    </row>
    <row r="138" s="1" customFormat="1">
      <c r="B138" s="39"/>
      <c r="D138" s="179" t="s">
        <v>131</v>
      </c>
      <c r="F138" s="180" t="s">
        <v>331</v>
      </c>
      <c r="L138" s="39"/>
      <c r="M138" s="181"/>
      <c r="N138" s="40"/>
      <c r="O138" s="40"/>
      <c r="P138" s="40"/>
      <c r="Q138" s="40"/>
      <c r="R138" s="40"/>
      <c r="S138" s="40"/>
      <c r="T138" s="78"/>
      <c r="AT138" s="23" t="s">
        <v>131</v>
      </c>
      <c r="AU138" s="23" t="s">
        <v>76</v>
      </c>
    </row>
    <row r="139" s="1" customFormat="1">
      <c r="B139" s="39"/>
      <c r="D139" s="179" t="s">
        <v>133</v>
      </c>
      <c r="F139" s="182" t="s">
        <v>333</v>
      </c>
      <c r="L139" s="39"/>
      <c r="M139" s="181"/>
      <c r="N139" s="40"/>
      <c r="O139" s="40"/>
      <c r="P139" s="40"/>
      <c r="Q139" s="40"/>
      <c r="R139" s="40"/>
      <c r="S139" s="40"/>
      <c r="T139" s="78"/>
      <c r="AT139" s="23" t="s">
        <v>133</v>
      </c>
      <c r="AU139" s="23" t="s">
        <v>76</v>
      </c>
    </row>
    <row r="140" s="10" customFormat="1">
      <c r="B140" s="183"/>
      <c r="D140" s="179" t="s">
        <v>144</v>
      </c>
      <c r="E140" s="184" t="s">
        <v>5</v>
      </c>
      <c r="F140" s="185" t="s">
        <v>334</v>
      </c>
      <c r="H140" s="186">
        <v>96</v>
      </c>
      <c r="L140" s="183"/>
      <c r="M140" s="187"/>
      <c r="N140" s="188"/>
      <c r="O140" s="188"/>
      <c r="P140" s="188"/>
      <c r="Q140" s="188"/>
      <c r="R140" s="188"/>
      <c r="S140" s="188"/>
      <c r="T140" s="189"/>
      <c r="AT140" s="184" t="s">
        <v>144</v>
      </c>
      <c r="AU140" s="184" t="s">
        <v>76</v>
      </c>
      <c r="AV140" s="10" t="s">
        <v>76</v>
      </c>
      <c r="AW140" s="10" t="s">
        <v>30</v>
      </c>
      <c r="AX140" s="10" t="s">
        <v>74</v>
      </c>
      <c r="AY140" s="184" t="s">
        <v>120</v>
      </c>
    </row>
    <row r="141" s="1" customFormat="1" ht="16.5" customHeight="1">
      <c r="B141" s="167"/>
      <c r="C141" s="168" t="s">
        <v>335</v>
      </c>
      <c r="D141" s="168" t="s">
        <v>124</v>
      </c>
      <c r="E141" s="169" t="s">
        <v>336</v>
      </c>
      <c r="F141" s="170" t="s">
        <v>337</v>
      </c>
      <c r="G141" s="171" t="s">
        <v>249</v>
      </c>
      <c r="H141" s="172">
        <v>18</v>
      </c>
      <c r="I141" s="173">
        <v>4210</v>
      </c>
      <c r="J141" s="173">
        <f>ROUND(I141*H141,2)</f>
        <v>75780</v>
      </c>
      <c r="K141" s="170" t="s">
        <v>128</v>
      </c>
      <c r="L141" s="39"/>
      <c r="M141" s="174" t="s">
        <v>5</v>
      </c>
      <c r="N141" s="175" t="s">
        <v>37</v>
      </c>
      <c r="O141" s="176">
        <v>0</v>
      </c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AR141" s="23" t="s">
        <v>123</v>
      </c>
      <c r="AT141" s="23" t="s">
        <v>124</v>
      </c>
      <c r="AU141" s="23" t="s">
        <v>76</v>
      </c>
      <c r="AY141" s="23" t="s">
        <v>120</v>
      </c>
      <c r="BE141" s="178">
        <f>IF(N141="základní",J141,0)</f>
        <v>75780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23" t="s">
        <v>74</v>
      </c>
      <c r="BK141" s="178">
        <f>ROUND(I141*H141,2)</f>
        <v>75780</v>
      </c>
      <c r="BL141" s="23" t="s">
        <v>123</v>
      </c>
      <c r="BM141" s="23" t="s">
        <v>338</v>
      </c>
    </row>
    <row r="142" s="1" customFormat="1">
      <c r="B142" s="39"/>
      <c r="D142" s="179" t="s">
        <v>131</v>
      </c>
      <c r="F142" s="180" t="s">
        <v>339</v>
      </c>
      <c r="L142" s="39"/>
      <c r="M142" s="181"/>
      <c r="N142" s="40"/>
      <c r="O142" s="40"/>
      <c r="P142" s="40"/>
      <c r="Q142" s="40"/>
      <c r="R142" s="40"/>
      <c r="S142" s="40"/>
      <c r="T142" s="78"/>
      <c r="AT142" s="23" t="s">
        <v>131</v>
      </c>
      <c r="AU142" s="23" t="s">
        <v>76</v>
      </c>
    </row>
    <row r="143" s="1" customFormat="1">
      <c r="B143" s="39"/>
      <c r="D143" s="179" t="s">
        <v>133</v>
      </c>
      <c r="F143" s="182" t="s">
        <v>340</v>
      </c>
      <c r="L143" s="39"/>
      <c r="M143" s="181"/>
      <c r="N143" s="40"/>
      <c r="O143" s="40"/>
      <c r="P143" s="40"/>
      <c r="Q143" s="40"/>
      <c r="R143" s="40"/>
      <c r="S143" s="40"/>
      <c r="T143" s="78"/>
      <c r="AT143" s="23" t="s">
        <v>133</v>
      </c>
      <c r="AU143" s="23" t="s">
        <v>76</v>
      </c>
    </row>
    <row r="144" s="10" customFormat="1">
      <c r="B144" s="183"/>
      <c r="D144" s="179" t="s">
        <v>144</v>
      </c>
      <c r="E144" s="184" t="s">
        <v>5</v>
      </c>
      <c r="F144" s="185" t="s">
        <v>341</v>
      </c>
      <c r="H144" s="186">
        <v>18</v>
      </c>
      <c r="L144" s="183"/>
      <c r="M144" s="187"/>
      <c r="N144" s="188"/>
      <c r="O144" s="188"/>
      <c r="P144" s="188"/>
      <c r="Q144" s="188"/>
      <c r="R144" s="188"/>
      <c r="S144" s="188"/>
      <c r="T144" s="189"/>
      <c r="AT144" s="184" t="s">
        <v>144</v>
      </c>
      <c r="AU144" s="184" t="s">
        <v>76</v>
      </c>
      <c r="AV144" s="10" t="s">
        <v>76</v>
      </c>
      <c r="AW144" s="10" t="s">
        <v>30</v>
      </c>
      <c r="AX144" s="10" t="s">
        <v>74</v>
      </c>
      <c r="AY144" s="184" t="s">
        <v>120</v>
      </c>
    </row>
    <row r="145" s="1" customFormat="1" ht="16.5" customHeight="1">
      <c r="B145" s="167"/>
      <c r="C145" s="168" t="s">
        <v>11</v>
      </c>
      <c r="D145" s="168" t="s">
        <v>124</v>
      </c>
      <c r="E145" s="169" t="s">
        <v>342</v>
      </c>
      <c r="F145" s="170" t="s">
        <v>343</v>
      </c>
      <c r="G145" s="171" t="s">
        <v>194</v>
      </c>
      <c r="H145" s="172">
        <v>4.2000000000000002</v>
      </c>
      <c r="I145" s="173">
        <v>771</v>
      </c>
      <c r="J145" s="173">
        <f>ROUND(I145*H145,2)</f>
        <v>3238.1999999999998</v>
      </c>
      <c r="K145" s="170" t="s">
        <v>128</v>
      </c>
      <c r="L145" s="39"/>
      <c r="M145" s="174" t="s">
        <v>5</v>
      </c>
      <c r="N145" s="175" t="s">
        <v>37</v>
      </c>
      <c r="O145" s="176">
        <v>0</v>
      </c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AR145" s="23" t="s">
        <v>123</v>
      </c>
      <c r="AT145" s="23" t="s">
        <v>124</v>
      </c>
      <c r="AU145" s="23" t="s">
        <v>76</v>
      </c>
      <c r="AY145" s="23" t="s">
        <v>120</v>
      </c>
      <c r="BE145" s="178">
        <f>IF(N145="základní",J145,0)</f>
        <v>3238.1999999999998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23" t="s">
        <v>74</v>
      </c>
      <c r="BK145" s="178">
        <f>ROUND(I145*H145,2)</f>
        <v>3238.1999999999998</v>
      </c>
      <c r="BL145" s="23" t="s">
        <v>123</v>
      </c>
      <c r="BM145" s="23" t="s">
        <v>344</v>
      </c>
    </row>
    <row r="146" s="1" customFormat="1">
      <c r="B146" s="39"/>
      <c r="D146" s="179" t="s">
        <v>131</v>
      </c>
      <c r="F146" s="180" t="s">
        <v>345</v>
      </c>
      <c r="L146" s="39"/>
      <c r="M146" s="181"/>
      <c r="N146" s="40"/>
      <c r="O146" s="40"/>
      <c r="P146" s="40"/>
      <c r="Q146" s="40"/>
      <c r="R146" s="40"/>
      <c r="S146" s="40"/>
      <c r="T146" s="78"/>
      <c r="AT146" s="23" t="s">
        <v>131</v>
      </c>
      <c r="AU146" s="23" t="s">
        <v>76</v>
      </c>
    </row>
    <row r="147" s="1" customFormat="1">
      <c r="B147" s="39"/>
      <c r="D147" s="179" t="s">
        <v>133</v>
      </c>
      <c r="F147" s="182" t="s">
        <v>346</v>
      </c>
      <c r="L147" s="39"/>
      <c r="M147" s="181"/>
      <c r="N147" s="40"/>
      <c r="O147" s="40"/>
      <c r="P147" s="40"/>
      <c r="Q147" s="40"/>
      <c r="R147" s="40"/>
      <c r="S147" s="40"/>
      <c r="T147" s="78"/>
      <c r="AT147" s="23" t="s">
        <v>133</v>
      </c>
      <c r="AU147" s="23" t="s">
        <v>76</v>
      </c>
    </row>
    <row r="148" s="10" customFormat="1">
      <c r="B148" s="183"/>
      <c r="D148" s="179" t="s">
        <v>144</v>
      </c>
      <c r="E148" s="184" t="s">
        <v>5</v>
      </c>
      <c r="F148" s="185" t="s">
        <v>347</v>
      </c>
      <c r="H148" s="186">
        <v>4.2000000000000002</v>
      </c>
      <c r="L148" s="183"/>
      <c r="M148" s="187"/>
      <c r="N148" s="188"/>
      <c r="O148" s="188"/>
      <c r="P148" s="188"/>
      <c r="Q148" s="188"/>
      <c r="R148" s="188"/>
      <c r="S148" s="188"/>
      <c r="T148" s="189"/>
      <c r="AT148" s="184" t="s">
        <v>144</v>
      </c>
      <c r="AU148" s="184" t="s">
        <v>76</v>
      </c>
      <c r="AV148" s="10" t="s">
        <v>76</v>
      </c>
      <c r="AW148" s="10" t="s">
        <v>30</v>
      </c>
      <c r="AX148" s="10" t="s">
        <v>74</v>
      </c>
      <c r="AY148" s="184" t="s">
        <v>120</v>
      </c>
    </row>
    <row r="149" s="9" customFormat="1" ht="29.88" customHeight="1">
      <c r="B149" s="157"/>
      <c r="D149" s="158" t="s">
        <v>65</v>
      </c>
      <c r="E149" s="199" t="s">
        <v>139</v>
      </c>
      <c r="F149" s="199" t="s">
        <v>348</v>
      </c>
      <c r="J149" s="200">
        <f>BK149</f>
        <v>444166.87</v>
      </c>
      <c r="L149" s="157"/>
      <c r="M149" s="161"/>
      <c r="N149" s="162"/>
      <c r="O149" s="162"/>
      <c r="P149" s="163">
        <f>SUM(P150:P173)</f>
        <v>0</v>
      </c>
      <c r="Q149" s="162"/>
      <c r="R149" s="163">
        <f>SUM(R150:R173)</f>
        <v>0</v>
      </c>
      <c r="S149" s="162"/>
      <c r="T149" s="164">
        <f>SUM(T150:T173)</f>
        <v>0</v>
      </c>
      <c r="AR149" s="158" t="s">
        <v>74</v>
      </c>
      <c r="AT149" s="165" t="s">
        <v>65</v>
      </c>
      <c r="AU149" s="165" t="s">
        <v>74</v>
      </c>
      <c r="AY149" s="158" t="s">
        <v>120</v>
      </c>
      <c r="BK149" s="166">
        <f>SUM(BK150:BK173)</f>
        <v>444166.87</v>
      </c>
    </row>
    <row r="150" s="1" customFormat="1" ht="16.5" customHeight="1">
      <c r="B150" s="167"/>
      <c r="C150" s="168" t="s">
        <v>349</v>
      </c>
      <c r="D150" s="168" t="s">
        <v>124</v>
      </c>
      <c r="E150" s="169" t="s">
        <v>350</v>
      </c>
      <c r="F150" s="170" t="s">
        <v>351</v>
      </c>
      <c r="G150" s="171" t="s">
        <v>352</v>
      </c>
      <c r="H150" s="172">
        <v>415</v>
      </c>
      <c r="I150" s="173">
        <v>131</v>
      </c>
      <c r="J150" s="173">
        <f>ROUND(I150*H150,2)</f>
        <v>54365</v>
      </c>
      <c r="K150" s="170" t="s">
        <v>128</v>
      </c>
      <c r="L150" s="39"/>
      <c r="M150" s="174" t="s">
        <v>5</v>
      </c>
      <c r="N150" s="175" t="s">
        <v>37</v>
      </c>
      <c r="O150" s="176">
        <v>0</v>
      </c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AR150" s="23" t="s">
        <v>123</v>
      </c>
      <c r="AT150" s="23" t="s">
        <v>124</v>
      </c>
      <c r="AU150" s="23" t="s">
        <v>76</v>
      </c>
      <c r="AY150" s="23" t="s">
        <v>120</v>
      </c>
      <c r="BE150" s="178">
        <f>IF(N150="základní",J150,0)</f>
        <v>54365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23" t="s">
        <v>74</v>
      </c>
      <c r="BK150" s="178">
        <f>ROUND(I150*H150,2)</f>
        <v>54365</v>
      </c>
      <c r="BL150" s="23" t="s">
        <v>123</v>
      </c>
      <c r="BM150" s="23" t="s">
        <v>353</v>
      </c>
    </row>
    <row r="151" s="1" customFormat="1">
      <c r="B151" s="39"/>
      <c r="D151" s="179" t="s">
        <v>131</v>
      </c>
      <c r="F151" s="180" t="s">
        <v>354</v>
      </c>
      <c r="L151" s="39"/>
      <c r="M151" s="181"/>
      <c r="N151" s="40"/>
      <c r="O151" s="40"/>
      <c r="P151" s="40"/>
      <c r="Q151" s="40"/>
      <c r="R151" s="40"/>
      <c r="S151" s="40"/>
      <c r="T151" s="78"/>
      <c r="AT151" s="23" t="s">
        <v>131</v>
      </c>
      <c r="AU151" s="23" t="s">
        <v>76</v>
      </c>
    </row>
    <row r="152" s="1" customFormat="1">
      <c r="B152" s="39"/>
      <c r="D152" s="179" t="s">
        <v>133</v>
      </c>
      <c r="F152" s="182" t="s">
        <v>355</v>
      </c>
      <c r="L152" s="39"/>
      <c r="M152" s="181"/>
      <c r="N152" s="40"/>
      <c r="O152" s="40"/>
      <c r="P152" s="40"/>
      <c r="Q152" s="40"/>
      <c r="R152" s="40"/>
      <c r="S152" s="40"/>
      <c r="T152" s="78"/>
      <c r="AT152" s="23" t="s">
        <v>133</v>
      </c>
      <c r="AU152" s="23" t="s">
        <v>76</v>
      </c>
    </row>
    <row r="153" s="10" customFormat="1">
      <c r="B153" s="183"/>
      <c r="D153" s="179" t="s">
        <v>144</v>
      </c>
      <c r="E153" s="184" t="s">
        <v>5</v>
      </c>
      <c r="F153" s="185" t="s">
        <v>356</v>
      </c>
      <c r="H153" s="186">
        <v>415</v>
      </c>
      <c r="L153" s="183"/>
      <c r="M153" s="187"/>
      <c r="N153" s="188"/>
      <c r="O153" s="188"/>
      <c r="P153" s="188"/>
      <c r="Q153" s="188"/>
      <c r="R153" s="188"/>
      <c r="S153" s="188"/>
      <c r="T153" s="189"/>
      <c r="AT153" s="184" t="s">
        <v>144</v>
      </c>
      <c r="AU153" s="184" t="s">
        <v>76</v>
      </c>
      <c r="AV153" s="10" t="s">
        <v>76</v>
      </c>
      <c r="AW153" s="10" t="s">
        <v>30</v>
      </c>
      <c r="AX153" s="10" t="s">
        <v>74</v>
      </c>
      <c r="AY153" s="184" t="s">
        <v>120</v>
      </c>
    </row>
    <row r="154" s="1" customFormat="1" ht="16.5" customHeight="1">
      <c r="B154" s="167"/>
      <c r="C154" s="168" t="s">
        <v>357</v>
      </c>
      <c r="D154" s="168" t="s">
        <v>124</v>
      </c>
      <c r="E154" s="169" t="s">
        <v>358</v>
      </c>
      <c r="F154" s="170" t="s">
        <v>359</v>
      </c>
      <c r="G154" s="171" t="s">
        <v>194</v>
      </c>
      <c r="H154" s="172">
        <v>13.34</v>
      </c>
      <c r="I154" s="173">
        <v>9500</v>
      </c>
      <c r="J154" s="173">
        <f>ROUND(I154*H154,2)</f>
        <v>126730</v>
      </c>
      <c r="K154" s="170" t="s">
        <v>128</v>
      </c>
      <c r="L154" s="39"/>
      <c r="M154" s="174" t="s">
        <v>5</v>
      </c>
      <c r="N154" s="175" t="s">
        <v>37</v>
      </c>
      <c r="O154" s="176">
        <v>0</v>
      </c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AR154" s="23" t="s">
        <v>123</v>
      </c>
      <c r="AT154" s="23" t="s">
        <v>124</v>
      </c>
      <c r="AU154" s="23" t="s">
        <v>76</v>
      </c>
      <c r="AY154" s="23" t="s">
        <v>120</v>
      </c>
      <c r="BE154" s="178">
        <f>IF(N154="základní",J154,0)</f>
        <v>126730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23" t="s">
        <v>74</v>
      </c>
      <c r="BK154" s="178">
        <f>ROUND(I154*H154,2)</f>
        <v>126730</v>
      </c>
      <c r="BL154" s="23" t="s">
        <v>123</v>
      </c>
      <c r="BM154" s="23" t="s">
        <v>360</v>
      </c>
    </row>
    <row r="155" s="1" customFormat="1">
      <c r="B155" s="39"/>
      <c r="D155" s="179" t="s">
        <v>131</v>
      </c>
      <c r="F155" s="180" t="s">
        <v>359</v>
      </c>
      <c r="L155" s="39"/>
      <c r="M155" s="181"/>
      <c r="N155" s="40"/>
      <c r="O155" s="40"/>
      <c r="P155" s="40"/>
      <c r="Q155" s="40"/>
      <c r="R155" s="40"/>
      <c r="S155" s="40"/>
      <c r="T155" s="78"/>
      <c r="AT155" s="23" t="s">
        <v>131</v>
      </c>
      <c r="AU155" s="23" t="s">
        <v>76</v>
      </c>
    </row>
    <row r="156" s="1" customFormat="1">
      <c r="B156" s="39"/>
      <c r="D156" s="179" t="s">
        <v>133</v>
      </c>
      <c r="F156" s="182" t="s">
        <v>361</v>
      </c>
      <c r="L156" s="39"/>
      <c r="M156" s="181"/>
      <c r="N156" s="40"/>
      <c r="O156" s="40"/>
      <c r="P156" s="40"/>
      <c r="Q156" s="40"/>
      <c r="R156" s="40"/>
      <c r="S156" s="40"/>
      <c r="T156" s="78"/>
      <c r="AT156" s="23" t="s">
        <v>133</v>
      </c>
      <c r="AU156" s="23" t="s">
        <v>76</v>
      </c>
    </row>
    <row r="157" s="10" customFormat="1">
      <c r="B157" s="183"/>
      <c r="D157" s="179" t="s">
        <v>144</v>
      </c>
      <c r="E157" s="184" t="s">
        <v>5</v>
      </c>
      <c r="F157" s="185" t="s">
        <v>362</v>
      </c>
      <c r="H157" s="186">
        <v>13.34</v>
      </c>
      <c r="L157" s="183"/>
      <c r="M157" s="187"/>
      <c r="N157" s="188"/>
      <c r="O157" s="188"/>
      <c r="P157" s="188"/>
      <c r="Q157" s="188"/>
      <c r="R157" s="188"/>
      <c r="S157" s="188"/>
      <c r="T157" s="189"/>
      <c r="AT157" s="184" t="s">
        <v>144</v>
      </c>
      <c r="AU157" s="184" t="s">
        <v>76</v>
      </c>
      <c r="AV157" s="10" t="s">
        <v>76</v>
      </c>
      <c r="AW157" s="10" t="s">
        <v>30</v>
      </c>
      <c r="AX157" s="10" t="s">
        <v>74</v>
      </c>
      <c r="AY157" s="184" t="s">
        <v>120</v>
      </c>
    </row>
    <row r="158" s="1" customFormat="1" ht="16.5" customHeight="1">
      <c r="B158" s="167"/>
      <c r="C158" s="168" t="s">
        <v>363</v>
      </c>
      <c r="D158" s="168" t="s">
        <v>124</v>
      </c>
      <c r="E158" s="169" t="s">
        <v>364</v>
      </c>
      <c r="F158" s="170" t="s">
        <v>365</v>
      </c>
      <c r="G158" s="171" t="s">
        <v>366</v>
      </c>
      <c r="H158" s="172">
        <v>1.6679999999999999</v>
      </c>
      <c r="I158" s="173">
        <v>25900</v>
      </c>
      <c r="J158" s="173">
        <f>ROUND(I158*H158,2)</f>
        <v>43201.199999999997</v>
      </c>
      <c r="K158" s="170" t="s">
        <v>128</v>
      </c>
      <c r="L158" s="39"/>
      <c r="M158" s="174" t="s">
        <v>5</v>
      </c>
      <c r="N158" s="175" t="s">
        <v>37</v>
      </c>
      <c r="O158" s="176">
        <v>0</v>
      </c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AR158" s="23" t="s">
        <v>123</v>
      </c>
      <c r="AT158" s="23" t="s">
        <v>124</v>
      </c>
      <c r="AU158" s="23" t="s">
        <v>76</v>
      </c>
      <c r="AY158" s="23" t="s">
        <v>120</v>
      </c>
      <c r="BE158" s="178">
        <f>IF(N158="základní",J158,0)</f>
        <v>43201.199999999997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23" t="s">
        <v>74</v>
      </c>
      <c r="BK158" s="178">
        <f>ROUND(I158*H158,2)</f>
        <v>43201.199999999997</v>
      </c>
      <c r="BL158" s="23" t="s">
        <v>123</v>
      </c>
      <c r="BM158" s="23" t="s">
        <v>367</v>
      </c>
    </row>
    <row r="159" s="1" customFormat="1">
      <c r="B159" s="39"/>
      <c r="D159" s="179" t="s">
        <v>131</v>
      </c>
      <c r="F159" s="180" t="s">
        <v>368</v>
      </c>
      <c r="L159" s="39"/>
      <c r="M159" s="181"/>
      <c r="N159" s="40"/>
      <c r="O159" s="40"/>
      <c r="P159" s="40"/>
      <c r="Q159" s="40"/>
      <c r="R159" s="40"/>
      <c r="S159" s="40"/>
      <c r="T159" s="78"/>
      <c r="AT159" s="23" t="s">
        <v>131</v>
      </c>
      <c r="AU159" s="23" t="s">
        <v>76</v>
      </c>
    </row>
    <row r="160" s="1" customFormat="1">
      <c r="B160" s="39"/>
      <c r="D160" s="179" t="s">
        <v>133</v>
      </c>
      <c r="F160" s="182" t="s">
        <v>369</v>
      </c>
      <c r="L160" s="39"/>
      <c r="M160" s="181"/>
      <c r="N160" s="40"/>
      <c r="O160" s="40"/>
      <c r="P160" s="40"/>
      <c r="Q160" s="40"/>
      <c r="R160" s="40"/>
      <c r="S160" s="40"/>
      <c r="T160" s="78"/>
      <c r="AT160" s="23" t="s">
        <v>133</v>
      </c>
      <c r="AU160" s="23" t="s">
        <v>76</v>
      </c>
    </row>
    <row r="161" s="10" customFormat="1">
      <c r="B161" s="183"/>
      <c r="D161" s="179" t="s">
        <v>144</v>
      </c>
      <c r="E161" s="184" t="s">
        <v>5</v>
      </c>
      <c r="F161" s="185" t="s">
        <v>370</v>
      </c>
      <c r="H161" s="186">
        <v>1.6679999999999999</v>
      </c>
      <c r="L161" s="183"/>
      <c r="M161" s="187"/>
      <c r="N161" s="188"/>
      <c r="O161" s="188"/>
      <c r="P161" s="188"/>
      <c r="Q161" s="188"/>
      <c r="R161" s="188"/>
      <c r="S161" s="188"/>
      <c r="T161" s="189"/>
      <c r="AT161" s="184" t="s">
        <v>144</v>
      </c>
      <c r="AU161" s="184" t="s">
        <v>76</v>
      </c>
      <c r="AV161" s="10" t="s">
        <v>76</v>
      </c>
      <c r="AW161" s="10" t="s">
        <v>30</v>
      </c>
      <c r="AX161" s="10" t="s">
        <v>74</v>
      </c>
      <c r="AY161" s="184" t="s">
        <v>120</v>
      </c>
    </row>
    <row r="162" s="1" customFormat="1" ht="16.5" customHeight="1">
      <c r="B162" s="167"/>
      <c r="C162" s="168" t="s">
        <v>371</v>
      </c>
      <c r="D162" s="168" t="s">
        <v>124</v>
      </c>
      <c r="E162" s="169" t="s">
        <v>372</v>
      </c>
      <c r="F162" s="170" t="s">
        <v>373</v>
      </c>
      <c r="G162" s="171" t="s">
        <v>194</v>
      </c>
      <c r="H162" s="172">
        <v>3.641</v>
      </c>
      <c r="I162" s="173">
        <v>6870</v>
      </c>
      <c r="J162" s="173">
        <f>ROUND(I162*H162,2)</f>
        <v>25013.669999999998</v>
      </c>
      <c r="K162" s="170" t="s">
        <v>128</v>
      </c>
      <c r="L162" s="39"/>
      <c r="M162" s="174" t="s">
        <v>5</v>
      </c>
      <c r="N162" s="175" t="s">
        <v>37</v>
      </c>
      <c r="O162" s="176">
        <v>0</v>
      </c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AR162" s="23" t="s">
        <v>123</v>
      </c>
      <c r="AT162" s="23" t="s">
        <v>124</v>
      </c>
      <c r="AU162" s="23" t="s">
        <v>76</v>
      </c>
      <c r="AY162" s="23" t="s">
        <v>120</v>
      </c>
      <c r="BE162" s="178">
        <f>IF(N162="základní",J162,0)</f>
        <v>25013.669999999998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23" t="s">
        <v>74</v>
      </c>
      <c r="BK162" s="178">
        <f>ROUND(I162*H162,2)</f>
        <v>25013.669999999998</v>
      </c>
      <c r="BL162" s="23" t="s">
        <v>123</v>
      </c>
      <c r="BM162" s="23" t="s">
        <v>374</v>
      </c>
    </row>
    <row r="163" s="1" customFormat="1">
      <c r="B163" s="39"/>
      <c r="D163" s="179" t="s">
        <v>131</v>
      </c>
      <c r="F163" s="180" t="s">
        <v>375</v>
      </c>
      <c r="L163" s="39"/>
      <c r="M163" s="181"/>
      <c r="N163" s="40"/>
      <c r="O163" s="40"/>
      <c r="P163" s="40"/>
      <c r="Q163" s="40"/>
      <c r="R163" s="40"/>
      <c r="S163" s="40"/>
      <c r="T163" s="78"/>
      <c r="AT163" s="23" t="s">
        <v>131</v>
      </c>
      <c r="AU163" s="23" t="s">
        <v>76</v>
      </c>
    </row>
    <row r="164" s="1" customFormat="1">
      <c r="B164" s="39"/>
      <c r="D164" s="179" t="s">
        <v>133</v>
      </c>
      <c r="F164" s="182" t="s">
        <v>376</v>
      </c>
      <c r="L164" s="39"/>
      <c r="M164" s="181"/>
      <c r="N164" s="40"/>
      <c r="O164" s="40"/>
      <c r="P164" s="40"/>
      <c r="Q164" s="40"/>
      <c r="R164" s="40"/>
      <c r="S164" s="40"/>
      <c r="T164" s="78"/>
      <c r="AT164" s="23" t="s">
        <v>133</v>
      </c>
      <c r="AU164" s="23" t="s">
        <v>76</v>
      </c>
    </row>
    <row r="165" s="10" customFormat="1">
      <c r="B165" s="183"/>
      <c r="D165" s="179" t="s">
        <v>144</v>
      </c>
      <c r="E165" s="184" t="s">
        <v>5</v>
      </c>
      <c r="F165" s="185" t="s">
        <v>377</v>
      </c>
      <c r="H165" s="186">
        <v>3.641</v>
      </c>
      <c r="L165" s="183"/>
      <c r="M165" s="187"/>
      <c r="N165" s="188"/>
      <c r="O165" s="188"/>
      <c r="P165" s="188"/>
      <c r="Q165" s="188"/>
      <c r="R165" s="188"/>
      <c r="S165" s="188"/>
      <c r="T165" s="189"/>
      <c r="AT165" s="184" t="s">
        <v>144</v>
      </c>
      <c r="AU165" s="184" t="s">
        <v>76</v>
      </c>
      <c r="AV165" s="10" t="s">
        <v>76</v>
      </c>
      <c r="AW165" s="10" t="s">
        <v>30</v>
      </c>
      <c r="AX165" s="10" t="s">
        <v>74</v>
      </c>
      <c r="AY165" s="184" t="s">
        <v>120</v>
      </c>
    </row>
    <row r="166" s="1" customFormat="1" ht="16.5" customHeight="1">
      <c r="B166" s="167"/>
      <c r="C166" s="168" t="s">
        <v>378</v>
      </c>
      <c r="D166" s="168" t="s">
        <v>124</v>
      </c>
      <c r="E166" s="169" t="s">
        <v>379</v>
      </c>
      <c r="F166" s="170" t="s">
        <v>380</v>
      </c>
      <c r="G166" s="171" t="s">
        <v>194</v>
      </c>
      <c r="H166" s="172">
        <v>9.3499999999999996</v>
      </c>
      <c r="I166" s="173">
        <v>4220</v>
      </c>
      <c r="J166" s="173">
        <f>ROUND(I166*H166,2)</f>
        <v>39457</v>
      </c>
      <c r="K166" s="170" t="s">
        <v>128</v>
      </c>
      <c r="L166" s="39"/>
      <c r="M166" s="174" t="s">
        <v>5</v>
      </c>
      <c r="N166" s="175" t="s">
        <v>37</v>
      </c>
      <c r="O166" s="176">
        <v>0</v>
      </c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AR166" s="23" t="s">
        <v>123</v>
      </c>
      <c r="AT166" s="23" t="s">
        <v>124</v>
      </c>
      <c r="AU166" s="23" t="s">
        <v>76</v>
      </c>
      <c r="AY166" s="23" t="s">
        <v>120</v>
      </c>
      <c r="BE166" s="178">
        <f>IF(N166="základní",J166,0)</f>
        <v>39457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23" t="s">
        <v>74</v>
      </c>
      <c r="BK166" s="178">
        <f>ROUND(I166*H166,2)</f>
        <v>39457</v>
      </c>
      <c r="BL166" s="23" t="s">
        <v>123</v>
      </c>
      <c r="BM166" s="23" t="s">
        <v>381</v>
      </c>
    </row>
    <row r="167" s="1" customFormat="1">
      <c r="B167" s="39"/>
      <c r="D167" s="179" t="s">
        <v>131</v>
      </c>
      <c r="F167" s="180" t="s">
        <v>382</v>
      </c>
      <c r="L167" s="39"/>
      <c r="M167" s="181"/>
      <c r="N167" s="40"/>
      <c r="O167" s="40"/>
      <c r="P167" s="40"/>
      <c r="Q167" s="40"/>
      <c r="R167" s="40"/>
      <c r="S167" s="40"/>
      <c r="T167" s="78"/>
      <c r="AT167" s="23" t="s">
        <v>131</v>
      </c>
      <c r="AU167" s="23" t="s">
        <v>76</v>
      </c>
    </row>
    <row r="168" s="1" customFormat="1">
      <c r="B168" s="39"/>
      <c r="D168" s="179" t="s">
        <v>133</v>
      </c>
      <c r="F168" s="182" t="s">
        <v>383</v>
      </c>
      <c r="L168" s="39"/>
      <c r="M168" s="181"/>
      <c r="N168" s="40"/>
      <c r="O168" s="40"/>
      <c r="P168" s="40"/>
      <c r="Q168" s="40"/>
      <c r="R168" s="40"/>
      <c r="S168" s="40"/>
      <c r="T168" s="78"/>
      <c r="AT168" s="23" t="s">
        <v>133</v>
      </c>
      <c r="AU168" s="23" t="s">
        <v>76</v>
      </c>
    </row>
    <row r="169" s="10" customFormat="1">
      <c r="B169" s="183"/>
      <c r="D169" s="179" t="s">
        <v>144</v>
      </c>
      <c r="E169" s="184" t="s">
        <v>5</v>
      </c>
      <c r="F169" s="185" t="s">
        <v>384</v>
      </c>
      <c r="H169" s="186">
        <v>9.3499999999999996</v>
      </c>
      <c r="L169" s="183"/>
      <c r="M169" s="187"/>
      <c r="N169" s="188"/>
      <c r="O169" s="188"/>
      <c r="P169" s="188"/>
      <c r="Q169" s="188"/>
      <c r="R169" s="188"/>
      <c r="S169" s="188"/>
      <c r="T169" s="189"/>
      <c r="AT169" s="184" t="s">
        <v>144</v>
      </c>
      <c r="AU169" s="184" t="s">
        <v>76</v>
      </c>
      <c r="AV169" s="10" t="s">
        <v>76</v>
      </c>
      <c r="AW169" s="10" t="s">
        <v>30</v>
      </c>
      <c r="AX169" s="10" t="s">
        <v>74</v>
      </c>
      <c r="AY169" s="184" t="s">
        <v>120</v>
      </c>
    </row>
    <row r="170" s="1" customFormat="1" ht="16.5" customHeight="1">
      <c r="B170" s="167"/>
      <c r="C170" s="168" t="s">
        <v>10</v>
      </c>
      <c r="D170" s="168" t="s">
        <v>124</v>
      </c>
      <c r="E170" s="169" t="s">
        <v>385</v>
      </c>
      <c r="F170" s="170" t="s">
        <v>386</v>
      </c>
      <c r="G170" s="171" t="s">
        <v>194</v>
      </c>
      <c r="H170" s="172">
        <v>42</v>
      </c>
      <c r="I170" s="173">
        <v>3700</v>
      </c>
      <c r="J170" s="173">
        <f>ROUND(I170*H170,2)</f>
        <v>155400</v>
      </c>
      <c r="K170" s="170" t="s">
        <v>5</v>
      </c>
      <c r="L170" s="39"/>
      <c r="M170" s="174" t="s">
        <v>5</v>
      </c>
      <c r="N170" s="175" t="s">
        <v>37</v>
      </c>
      <c r="O170" s="176">
        <v>0</v>
      </c>
      <c r="P170" s="176">
        <f>O170*H170</f>
        <v>0</v>
      </c>
      <c r="Q170" s="176">
        <v>0</v>
      </c>
      <c r="R170" s="176">
        <f>Q170*H170</f>
        <v>0</v>
      </c>
      <c r="S170" s="176">
        <v>0</v>
      </c>
      <c r="T170" s="177">
        <f>S170*H170</f>
        <v>0</v>
      </c>
      <c r="AR170" s="23" t="s">
        <v>123</v>
      </c>
      <c r="AT170" s="23" t="s">
        <v>124</v>
      </c>
      <c r="AU170" s="23" t="s">
        <v>76</v>
      </c>
      <c r="AY170" s="23" t="s">
        <v>120</v>
      </c>
      <c r="BE170" s="178">
        <f>IF(N170="základní",J170,0)</f>
        <v>155400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23" t="s">
        <v>74</v>
      </c>
      <c r="BK170" s="178">
        <f>ROUND(I170*H170,2)</f>
        <v>155400</v>
      </c>
      <c r="BL170" s="23" t="s">
        <v>123</v>
      </c>
      <c r="BM170" s="23" t="s">
        <v>387</v>
      </c>
    </row>
    <row r="171" s="1" customFormat="1">
      <c r="B171" s="39"/>
      <c r="D171" s="179" t="s">
        <v>131</v>
      </c>
      <c r="F171" s="180" t="s">
        <v>388</v>
      </c>
      <c r="L171" s="39"/>
      <c r="M171" s="181"/>
      <c r="N171" s="40"/>
      <c r="O171" s="40"/>
      <c r="P171" s="40"/>
      <c r="Q171" s="40"/>
      <c r="R171" s="40"/>
      <c r="S171" s="40"/>
      <c r="T171" s="78"/>
      <c r="AT171" s="23" t="s">
        <v>131</v>
      </c>
      <c r="AU171" s="23" t="s">
        <v>76</v>
      </c>
    </row>
    <row r="172" s="1" customFormat="1">
      <c r="B172" s="39"/>
      <c r="D172" s="179" t="s">
        <v>133</v>
      </c>
      <c r="F172" s="182" t="s">
        <v>389</v>
      </c>
      <c r="L172" s="39"/>
      <c r="M172" s="181"/>
      <c r="N172" s="40"/>
      <c r="O172" s="40"/>
      <c r="P172" s="40"/>
      <c r="Q172" s="40"/>
      <c r="R172" s="40"/>
      <c r="S172" s="40"/>
      <c r="T172" s="78"/>
      <c r="AT172" s="23" t="s">
        <v>133</v>
      </c>
      <c r="AU172" s="23" t="s">
        <v>76</v>
      </c>
    </row>
    <row r="173" s="10" customFormat="1">
      <c r="B173" s="183"/>
      <c r="D173" s="179" t="s">
        <v>144</v>
      </c>
      <c r="E173" s="184" t="s">
        <v>5</v>
      </c>
      <c r="F173" s="185" t="s">
        <v>390</v>
      </c>
      <c r="H173" s="186">
        <v>42</v>
      </c>
      <c r="L173" s="183"/>
      <c r="M173" s="187"/>
      <c r="N173" s="188"/>
      <c r="O173" s="188"/>
      <c r="P173" s="188"/>
      <c r="Q173" s="188"/>
      <c r="R173" s="188"/>
      <c r="S173" s="188"/>
      <c r="T173" s="189"/>
      <c r="AT173" s="184" t="s">
        <v>144</v>
      </c>
      <c r="AU173" s="184" t="s">
        <v>76</v>
      </c>
      <c r="AV173" s="10" t="s">
        <v>76</v>
      </c>
      <c r="AW173" s="10" t="s">
        <v>30</v>
      </c>
      <c r="AX173" s="10" t="s">
        <v>74</v>
      </c>
      <c r="AY173" s="184" t="s">
        <v>120</v>
      </c>
    </row>
    <row r="174" s="9" customFormat="1" ht="29.88" customHeight="1">
      <c r="B174" s="157"/>
      <c r="D174" s="158" t="s">
        <v>65</v>
      </c>
      <c r="E174" s="199" t="s">
        <v>123</v>
      </c>
      <c r="F174" s="199" t="s">
        <v>391</v>
      </c>
      <c r="J174" s="200">
        <f>BK174</f>
        <v>3187789.6100000003</v>
      </c>
      <c r="L174" s="157"/>
      <c r="M174" s="161"/>
      <c r="N174" s="162"/>
      <c r="O174" s="162"/>
      <c r="P174" s="163">
        <f>SUM(P175:P205)</f>
        <v>0</v>
      </c>
      <c r="Q174" s="162"/>
      <c r="R174" s="163">
        <f>SUM(R175:R205)</f>
        <v>0</v>
      </c>
      <c r="S174" s="162"/>
      <c r="T174" s="164">
        <f>SUM(T175:T205)</f>
        <v>0</v>
      </c>
      <c r="AR174" s="158" t="s">
        <v>74</v>
      </c>
      <c r="AT174" s="165" t="s">
        <v>65</v>
      </c>
      <c r="AU174" s="165" t="s">
        <v>74</v>
      </c>
      <c r="AY174" s="158" t="s">
        <v>120</v>
      </c>
      <c r="BK174" s="166">
        <f>SUM(BK175:BK205)</f>
        <v>3187789.6100000003</v>
      </c>
    </row>
    <row r="175" s="1" customFormat="1" ht="16.5" customHeight="1">
      <c r="B175" s="167"/>
      <c r="C175" s="168" t="s">
        <v>392</v>
      </c>
      <c r="D175" s="168" t="s">
        <v>124</v>
      </c>
      <c r="E175" s="169" t="s">
        <v>393</v>
      </c>
      <c r="F175" s="170" t="s">
        <v>394</v>
      </c>
      <c r="G175" s="171" t="s">
        <v>194</v>
      </c>
      <c r="H175" s="172">
        <v>122.267</v>
      </c>
      <c r="I175" s="173">
        <v>11080</v>
      </c>
      <c r="J175" s="173">
        <f>ROUND(I175*H175,2)</f>
        <v>1354718.3600000001</v>
      </c>
      <c r="K175" s="170" t="s">
        <v>5</v>
      </c>
      <c r="L175" s="39"/>
      <c r="M175" s="174" t="s">
        <v>5</v>
      </c>
      <c r="N175" s="175" t="s">
        <v>37</v>
      </c>
      <c r="O175" s="176">
        <v>0</v>
      </c>
      <c r="P175" s="176">
        <f>O175*H175</f>
        <v>0</v>
      </c>
      <c r="Q175" s="176">
        <v>0</v>
      </c>
      <c r="R175" s="176">
        <f>Q175*H175</f>
        <v>0</v>
      </c>
      <c r="S175" s="176">
        <v>0</v>
      </c>
      <c r="T175" s="177">
        <f>S175*H175</f>
        <v>0</v>
      </c>
      <c r="AR175" s="23" t="s">
        <v>123</v>
      </c>
      <c r="AT175" s="23" t="s">
        <v>124</v>
      </c>
      <c r="AU175" s="23" t="s">
        <v>76</v>
      </c>
      <c r="AY175" s="23" t="s">
        <v>120</v>
      </c>
      <c r="BE175" s="178">
        <f>IF(N175="základní",J175,0)</f>
        <v>1354718.3600000001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23" t="s">
        <v>74</v>
      </c>
      <c r="BK175" s="178">
        <f>ROUND(I175*H175,2)</f>
        <v>1354718.3600000001</v>
      </c>
      <c r="BL175" s="23" t="s">
        <v>123</v>
      </c>
      <c r="BM175" s="23" t="s">
        <v>395</v>
      </c>
    </row>
    <row r="176" s="1" customFormat="1">
      <c r="B176" s="39"/>
      <c r="D176" s="179" t="s">
        <v>131</v>
      </c>
      <c r="F176" s="180" t="s">
        <v>396</v>
      </c>
      <c r="L176" s="39"/>
      <c r="M176" s="181"/>
      <c r="N176" s="40"/>
      <c r="O176" s="40"/>
      <c r="P176" s="40"/>
      <c r="Q176" s="40"/>
      <c r="R176" s="40"/>
      <c r="S176" s="40"/>
      <c r="T176" s="78"/>
      <c r="AT176" s="23" t="s">
        <v>131</v>
      </c>
      <c r="AU176" s="23" t="s">
        <v>76</v>
      </c>
    </row>
    <row r="177" s="1" customFormat="1">
      <c r="B177" s="39"/>
      <c r="D177" s="179" t="s">
        <v>133</v>
      </c>
      <c r="F177" s="182" t="s">
        <v>397</v>
      </c>
      <c r="L177" s="39"/>
      <c r="M177" s="181"/>
      <c r="N177" s="40"/>
      <c r="O177" s="40"/>
      <c r="P177" s="40"/>
      <c r="Q177" s="40"/>
      <c r="R177" s="40"/>
      <c r="S177" s="40"/>
      <c r="T177" s="78"/>
      <c r="AT177" s="23" t="s">
        <v>133</v>
      </c>
      <c r="AU177" s="23" t="s">
        <v>76</v>
      </c>
    </row>
    <row r="178" s="10" customFormat="1">
      <c r="B178" s="183"/>
      <c r="D178" s="179" t="s">
        <v>144</v>
      </c>
      <c r="E178" s="184" t="s">
        <v>5</v>
      </c>
      <c r="F178" s="185" t="s">
        <v>398</v>
      </c>
      <c r="H178" s="186">
        <v>122.267</v>
      </c>
      <c r="L178" s="183"/>
      <c r="M178" s="187"/>
      <c r="N178" s="188"/>
      <c r="O178" s="188"/>
      <c r="P178" s="188"/>
      <c r="Q178" s="188"/>
      <c r="R178" s="188"/>
      <c r="S178" s="188"/>
      <c r="T178" s="189"/>
      <c r="AT178" s="184" t="s">
        <v>144</v>
      </c>
      <c r="AU178" s="184" t="s">
        <v>76</v>
      </c>
      <c r="AV178" s="10" t="s">
        <v>76</v>
      </c>
      <c r="AW178" s="10" t="s">
        <v>30</v>
      </c>
      <c r="AX178" s="10" t="s">
        <v>74</v>
      </c>
      <c r="AY178" s="184" t="s">
        <v>120</v>
      </c>
    </row>
    <row r="179" s="1" customFormat="1" ht="16.5" customHeight="1">
      <c r="B179" s="167"/>
      <c r="C179" s="168" t="s">
        <v>399</v>
      </c>
      <c r="D179" s="168" t="s">
        <v>124</v>
      </c>
      <c r="E179" s="169" t="s">
        <v>400</v>
      </c>
      <c r="F179" s="170" t="s">
        <v>401</v>
      </c>
      <c r="G179" s="171" t="s">
        <v>366</v>
      </c>
      <c r="H179" s="172">
        <v>24.452999999999999</v>
      </c>
      <c r="I179" s="173">
        <v>40903</v>
      </c>
      <c r="J179" s="173">
        <f>ROUND(I179*H179,2)</f>
        <v>1000201.0600000001</v>
      </c>
      <c r="K179" s="170" t="s">
        <v>5</v>
      </c>
      <c r="L179" s="39"/>
      <c r="M179" s="174" t="s">
        <v>5</v>
      </c>
      <c r="N179" s="175" t="s">
        <v>37</v>
      </c>
      <c r="O179" s="176">
        <v>0</v>
      </c>
      <c r="P179" s="176">
        <f>O179*H179</f>
        <v>0</v>
      </c>
      <c r="Q179" s="176">
        <v>0</v>
      </c>
      <c r="R179" s="176">
        <f>Q179*H179</f>
        <v>0</v>
      </c>
      <c r="S179" s="176">
        <v>0</v>
      </c>
      <c r="T179" s="177">
        <f>S179*H179</f>
        <v>0</v>
      </c>
      <c r="AR179" s="23" t="s">
        <v>123</v>
      </c>
      <c r="AT179" s="23" t="s">
        <v>124</v>
      </c>
      <c r="AU179" s="23" t="s">
        <v>76</v>
      </c>
      <c r="AY179" s="23" t="s">
        <v>120</v>
      </c>
      <c r="BE179" s="178">
        <f>IF(N179="základní",J179,0)</f>
        <v>1000201.0600000001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23" t="s">
        <v>74</v>
      </c>
      <c r="BK179" s="178">
        <f>ROUND(I179*H179,2)</f>
        <v>1000201.0600000001</v>
      </c>
      <c r="BL179" s="23" t="s">
        <v>123</v>
      </c>
      <c r="BM179" s="23" t="s">
        <v>402</v>
      </c>
    </row>
    <row r="180" s="1" customFormat="1">
      <c r="B180" s="39"/>
      <c r="D180" s="179" t="s">
        <v>131</v>
      </c>
      <c r="F180" s="180" t="s">
        <v>403</v>
      </c>
      <c r="L180" s="39"/>
      <c r="M180" s="181"/>
      <c r="N180" s="40"/>
      <c r="O180" s="40"/>
      <c r="P180" s="40"/>
      <c r="Q180" s="40"/>
      <c r="R180" s="40"/>
      <c r="S180" s="40"/>
      <c r="T180" s="78"/>
      <c r="AT180" s="23" t="s">
        <v>131</v>
      </c>
      <c r="AU180" s="23" t="s">
        <v>76</v>
      </c>
    </row>
    <row r="181" s="1" customFormat="1">
      <c r="B181" s="39"/>
      <c r="D181" s="179" t="s">
        <v>133</v>
      </c>
      <c r="F181" s="182" t="s">
        <v>404</v>
      </c>
      <c r="L181" s="39"/>
      <c r="M181" s="181"/>
      <c r="N181" s="40"/>
      <c r="O181" s="40"/>
      <c r="P181" s="40"/>
      <c r="Q181" s="40"/>
      <c r="R181" s="40"/>
      <c r="S181" s="40"/>
      <c r="T181" s="78"/>
      <c r="AT181" s="23" t="s">
        <v>133</v>
      </c>
      <c r="AU181" s="23" t="s">
        <v>76</v>
      </c>
    </row>
    <row r="182" s="10" customFormat="1">
      <c r="B182" s="183"/>
      <c r="D182" s="179" t="s">
        <v>144</v>
      </c>
      <c r="E182" s="184" t="s">
        <v>5</v>
      </c>
      <c r="F182" s="185" t="s">
        <v>405</v>
      </c>
      <c r="H182" s="186">
        <v>24.452999999999999</v>
      </c>
      <c r="L182" s="183"/>
      <c r="M182" s="187"/>
      <c r="N182" s="188"/>
      <c r="O182" s="188"/>
      <c r="P182" s="188"/>
      <c r="Q182" s="188"/>
      <c r="R182" s="188"/>
      <c r="S182" s="188"/>
      <c r="T182" s="189"/>
      <c r="AT182" s="184" t="s">
        <v>144</v>
      </c>
      <c r="AU182" s="184" t="s">
        <v>76</v>
      </c>
      <c r="AV182" s="10" t="s">
        <v>76</v>
      </c>
      <c r="AW182" s="10" t="s">
        <v>30</v>
      </c>
      <c r="AX182" s="10" t="s">
        <v>74</v>
      </c>
      <c r="AY182" s="184" t="s">
        <v>120</v>
      </c>
    </row>
    <row r="183" s="1" customFormat="1" ht="16.5" customHeight="1">
      <c r="B183" s="167"/>
      <c r="C183" s="168" t="s">
        <v>406</v>
      </c>
      <c r="D183" s="168" t="s">
        <v>124</v>
      </c>
      <c r="E183" s="169" t="s">
        <v>407</v>
      </c>
      <c r="F183" s="170" t="s">
        <v>408</v>
      </c>
      <c r="G183" s="171" t="s">
        <v>194</v>
      </c>
      <c r="H183" s="172">
        <v>63.481000000000002</v>
      </c>
      <c r="I183" s="173">
        <v>2370</v>
      </c>
      <c r="J183" s="173">
        <f>ROUND(I183*H183,2)</f>
        <v>150449.97</v>
      </c>
      <c r="K183" s="170" t="s">
        <v>128</v>
      </c>
      <c r="L183" s="39"/>
      <c r="M183" s="174" t="s">
        <v>5</v>
      </c>
      <c r="N183" s="175" t="s">
        <v>37</v>
      </c>
      <c r="O183" s="176">
        <v>0</v>
      </c>
      <c r="P183" s="176">
        <f>O183*H183</f>
        <v>0</v>
      </c>
      <c r="Q183" s="176">
        <v>0</v>
      </c>
      <c r="R183" s="176">
        <f>Q183*H183</f>
        <v>0</v>
      </c>
      <c r="S183" s="176">
        <v>0</v>
      </c>
      <c r="T183" s="177">
        <f>S183*H183</f>
        <v>0</v>
      </c>
      <c r="AR183" s="23" t="s">
        <v>123</v>
      </c>
      <c r="AT183" s="23" t="s">
        <v>124</v>
      </c>
      <c r="AU183" s="23" t="s">
        <v>76</v>
      </c>
      <c r="AY183" s="23" t="s">
        <v>120</v>
      </c>
      <c r="BE183" s="178">
        <f>IF(N183="základní",J183,0)</f>
        <v>150449.97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23" t="s">
        <v>74</v>
      </c>
      <c r="BK183" s="178">
        <f>ROUND(I183*H183,2)</f>
        <v>150449.97</v>
      </c>
      <c r="BL183" s="23" t="s">
        <v>123</v>
      </c>
      <c r="BM183" s="23" t="s">
        <v>409</v>
      </c>
    </row>
    <row r="184" s="1" customFormat="1">
      <c r="B184" s="39"/>
      <c r="D184" s="179" t="s">
        <v>131</v>
      </c>
      <c r="F184" s="180" t="s">
        <v>410</v>
      </c>
      <c r="L184" s="39"/>
      <c r="M184" s="181"/>
      <c r="N184" s="40"/>
      <c r="O184" s="40"/>
      <c r="P184" s="40"/>
      <c r="Q184" s="40"/>
      <c r="R184" s="40"/>
      <c r="S184" s="40"/>
      <c r="T184" s="78"/>
      <c r="AT184" s="23" t="s">
        <v>131</v>
      </c>
      <c r="AU184" s="23" t="s">
        <v>76</v>
      </c>
    </row>
    <row r="185" s="1" customFormat="1">
      <c r="B185" s="39"/>
      <c r="D185" s="179" t="s">
        <v>133</v>
      </c>
      <c r="F185" s="182" t="s">
        <v>397</v>
      </c>
      <c r="L185" s="39"/>
      <c r="M185" s="181"/>
      <c r="N185" s="40"/>
      <c r="O185" s="40"/>
      <c r="P185" s="40"/>
      <c r="Q185" s="40"/>
      <c r="R185" s="40"/>
      <c r="S185" s="40"/>
      <c r="T185" s="78"/>
      <c r="AT185" s="23" t="s">
        <v>133</v>
      </c>
      <c r="AU185" s="23" t="s">
        <v>76</v>
      </c>
    </row>
    <row r="186" s="10" customFormat="1">
      <c r="B186" s="183"/>
      <c r="D186" s="179" t="s">
        <v>144</v>
      </c>
      <c r="E186" s="184" t="s">
        <v>5</v>
      </c>
      <c r="F186" s="185" t="s">
        <v>411</v>
      </c>
      <c r="H186" s="186">
        <v>63.481000000000002</v>
      </c>
      <c r="L186" s="183"/>
      <c r="M186" s="187"/>
      <c r="N186" s="188"/>
      <c r="O186" s="188"/>
      <c r="P186" s="188"/>
      <c r="Q186" s="188"/>
      <c r="R186" s="188"/>
      <c r="S186" s="188"/>
      <c r="T186" s="189"/>
      <c r="AT186" s="184" t="s">
        <v>144</v>
      </c>
      <c r="AU186" s="184" t="s">
        <v>76</v>
      </c>
      <c r="AV186" s="10" t="s">
        <v>76</v>
      </c>
      <c r="AW186" s="10" t="s">
        <v>30</v>
      </c>
      <c r="AX186" s="10" t="s">
        <v>74</v>
      </c>
      <c r="AY186" s="184" t="s">
        <v>120</v>
      </c>
    </row>
    <row r="187" s="1" customFormat="1" ht="16.5" customHeight="1">
      <c r="B187" s="167"/>
      <c r="C187" s="168" t="s">
        <v>412</v>
      </c>
      <c r="D187" s="168" t="s">
        <v>124</v>
      </c>
      <c r="E187" s="169" t="s">
        <v>413</v>
      </c>
      <c r="F187" s="170" t="s">
        <v>414</v>
      </c>
      <c r="G187" s="171" t="s">
        <v>194</v>
      </c>
      <c r="H187" s="172">
        <v>158.987</v>
      </c>
      <c r="I187" s="173">
        <v>2350</v>
      </c>
      <c r="J187" s="173">
        <f>ROUND(I187*H187,2)</f>
        <v>373619.45000000001</v>
      </c>
      <c r="K187" s="170" t="s">
        <v>128</v>
      </c>
      <c r="L187" s="39"/>
      <c r="M187" s="174" t="s">
        <v>5</v>
      </c>
      <c r="N187" s="175" t="s">
        <v>37</v>
      </c>
      <c r="O187" s="176">
        <v>0</v>
      </c>
      <c r="P187" s="176">
        <f>O187*H187</f>
        <v>0</v>
      </c>
      <c r="Q187" s="176">
        <v>0</v>
      </c>
      <c r="R187" s="176">
        <f>Q187*H187</f>
        <v>0</v>
      </c>
      <c r="S187" s="176">
        <v>0</v>
      </c>
      <c r="T187" s="177">
        <f>S187*H187</f>
        <v>0</v>
      </c>
      <c r="AR187" s="23" t="s">
        <v>123</v>
      </c>
      <c r="AT187" s="23" t="s">
        <v>124</v>
      </c>
      <c r="AU187" s="23" t="s">
        <v>76</v>
      </c>
      <c r="AY187" s="23" t="s">
        <v>120</v>
      </c>
      <c r="BE187" s="178">
        <f>IF(N187="základní",J187,0)</f>
        <v>373619.45000000001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23" t="s">
        <v>74</v>
      </c>
      <c r="BK187" s="178">
        <f>ROUND(I187*H187,2)</f>
        <v>373619.45000000001</v>
      </c>
      <c r="BL187" s="23" t="s">
        <v>123</v>
      </c>
      <c r="BM187" s="23" t="s">
        <v>415</v>
      </c>
    </row>
    <row r="188" s="1" customFormat="1">
      <c r="B188" s="39"/>
      <c r="D188" s="179" t="s">
        <v>131</v>
      </c>
      <c r="F188" s="180" t="s">
        <v>416</v>
      </c>
      <c r="L188" s="39"/>
      <c r="M188" s="181"/>
      <c r="N188" s="40"/>
      <c r="O188" s="40"/>
      <c r="P188" s="40"/>
      <c r="Q188" s="40"/>
      <c r="R188" s="40"/>
      <c r="S188" s="40"/>
      <c r="T188" s="78"/>
      <c r="AT188" s="23" t="s">
        <v>131</v>
      </c>
      <c r="AU188" s="23" t="s">
        <v>76</v>
      </c>
    </row>
    <row r="189" s="1" customFormat="1">
      <c r="B189" s="39"/>
      <c r="D189" s="179" t="s">
        <v>133</v>
      </c>
      <c r="F189" s="182" t="s">
        <v>417</v>
      </c>
      <c r="L189" s="39"/>
      <c r="M189" s="181"/>
      <c r="N189" s="40"/>
      <c r="O189" s="40"/>
      <c r="P189" s="40"/>
      <c r="Q189" s="40"/>
      <c r="R189" s="40"/>
      <c r="S189" s="40"/>
      <c r="T189" s="78"/>
      <c r="AT189" s="23" t="s">
        <v>133</v>
      </c>
      <c r="AU189" s="23" t="s">
        <v>76</v>
      </c>
    </row>
    <row r="190" s="10" customFormat="1">
      <c r="B190" s="183"/>
      <c r="D190" s="179" t="s">
        <v>144</v>
      </c>
      <c r="E190" s="184" t="s">
        <v>5</v>
      </c>
      <c r="F190" s="185" t="s">
        <v>418</v>
      </c>
      <c r="H190" s="186">
        <v>158.987</v>
      </c>
      <c r="L190" s="183"/>
      <c r="M190" s="187"/>
      <c r="N190" s="188"/>
      <c r="O190" s="188"/>
      <c r="P190" s="188"/>
      <c r="Q190" s="188"/>
      <c r="R190" s="188"/>
      <c r="S190" s="188"/>
      <c r="T190" s="189"/>
      <c r="AT190" s="184" t="s">
        <v>144</v>
      </c>
      <c r="AU190" s="184" t="s">
        <v>76</v>
      </c>
      <c r="AV190" s="10" t="s">
        <v>76</v>
      </c>
      <c r="AW190" s="10" t="s">
        <v>30</v>
      </c>
      <c r="AX190" s="10" t="s">
        <v>74</v>
      </c>
      <c r="AY190" s="184" t="s">
        <v>120</v>
      </c>
    </row>
    <row r="191" s="1" customFormat="1" ht="16.5" customHeight="1">
      <c r="B191" s="167"/>
      <c r="C191" s="168" t="s">
        <v>419</v>
      </c>
      <c r="D191" s="168" t="s">
        <v>124</v>
      </c>
      <c r="E191" s="169" t="s">
        <v>420</v>
      </c>
      <c r="F191" s="170" t="s">
        <v>421</v>
      </c>
      <c r="G191" s="171" t="s">
        <v>194</v>
      </c>
      <c r="H191" s="172">
        <v>6.8399999999999999</v>
      </c>
      <c r="I191" s="173">
        <v>968</v>
      </c>
      <c r="J191" s="173">
        <f>ROUND(I191*H191,2)</f>
        <v>6621.1199999999999</v>
      </c>
      <c r="K191" s="170" t="s">
        <v>128</v>
      </c>
      <c r="L191" s="39"/>
      <c r="M191" s="174" t="s">
        <v>5</v>
      </c>
      <c r="N191" s="175" t="s">
        <v>37</v>
      </c>
      <c r="O191" s="176">
        <v>0</v>
      </c>
      <c r="P191" s="176">
        <f>O191*H191</f>
        <v>0</v>
      </c>
      <c r="Q191" s="176">
        <v>0</v>
      </c>
      <c r="R191" s="176">
        <f>Q191*H191</f>
        <v>0</v>
      </c>
      <c r="S191" s="176">
        <v>0</v>
      </c>
      <c r="T191" s="177">
        <f>S191*H191</f>
        <v>0</v>
      </c>
      <c r="AR191" s="23" t="s">
        <v>123</v>
      </c>
      <c r="AT191" s="23" t="s">
        <v>124</v>
      </c>
      <c r="AU191" s="23" t="s">
        <v>76</v>
      </c>
      <c r="AY191" s="23" t="s">
        <v>120</v>
      </c>
      <c r="BE191" s="178">
        <f>IF(N191="základní",J191,0)</f>
        <v>6621.1199999999999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23" t="s">
        <v>74</v>
      </c>
      <c r="BK191" s="178">
        <f>ROUND(I191*H191,2)</f>
        <v>6621.1199999999999</v>
      </c>
      <c r="BL191" s="23" t="s">
        <v>123</v>
      </c>
      <c r="BM191" s="23" t="s">
        <v>422</v>
      </c>
    </row>
    <row r="192" s="1" customFormat="1">
      <c r="B192" s="39"/>
      <c r="D192" s="179" t="s">
        <v>131</v>
      </c>
      <c r="F192" s="180" t="s">
        <v>423</v>
      </c>
      <c r="L192" s="39"/>
      <c r="M192" s="181"/>
      <c r="N192" s="40"/>
      <c r="O192" s="40"/>
      <c r="P192" s="40"/>
      <c r="Q192" s="40"/>
      <c r="R192" s="40"/>
      <c r="S192" s="40"/>
      <c r="T192" s="78"/>
      <c r="AT192" s="23" t="s">
        <v>131</v>
      </c>
      <c r="AU192" s="23" t="s">
        <v>76</v>
      </c>
    </row>
    <row r="193" s="1" customFormat="1">
      <c r="B193" s="39"/>
      <c r="D193" s="179" t="s">
        <v>133</v>
      </c>
      <c r="F193" s="182" t="s">
        <v>424</v>
      </c>
      <c r="L193" s="39"/>
      <c r="M193" s="181"/>
      <c r="N193" s="40"/>
      <c r="O193" s="40"/>
      <c r="P193" s="40"/>
      <c r="Q193" s="40"/>
      <c r="R193" s="40"/>
      <c r="S193" s="40"/>
      <c r="T193" s="78"/>
      <c r="AT193" s="23" t="s">
        <v>133</v>
      </c>
      <c r="AU193" s="23" t="s">
        <v>76</v>
      </c>
    </row>
    <row r="194" s="10" customFormat="1">
      <c r="B194" s="183"/>
      <c r="D194" s="179" t="s">
        <v>144</v>
      </c>
      <c r="E194" s="184" t="s">
        <v>5</v>
      </c>
      <c r="F194" s="185" t="s">
        <v>425</v>
      </c>
      <c r="H194" s="186">
        <v>6.8399999999999999</v>
      </c>
      <c r="L194" s="183"/>
      <c r="M194" s="187"/>
      <c r="N194" s="188"/>
      <c r="O194" s="188"/>
      <c r="P194" s="188"/>
      <c r="Q194" s="188"/>
      <c r="R194" s="188"/>
      <c r="S194" s="188"/>
      <c r="T194" s="189"/>
      <c r="AT194" s="184" t="s">
        <v>144</v>
      </c>
      <c r="AU194" s="184" t="s">
        <v>76</v>
      </c>
      <c r="AV194" s="10" t="s">
        <v>76</v>
      </c>
      <c r="AW194" s="10" t="s">
        <v>30</v>
      </c>
      <c r="AX194" s="10" t="s">
        <v>74</v>
      </c>
      <c r="AY194" s="184" t="s">
        <v>120</v>
      </c>
    </row>
    <row r="195" s="1" customFormat="1" ht="16.5" customHeight="1">
      <c r="B195" s="167"/>
      <c r="C195" s="168" t="s">
        <v>426</v>
      </c>
      <c r="D195" s="168" t="s">
        <v>124</v>
      </c>
      <c r="E195" s="169" t="s">
        <v>427</v>
      </c>
      <c r="F195" s="170" t="s">
        <v>428</v>
      </c>
      <c r="G195" s="171" t="s">
        <v>194</v>
      </c>
      <c r="H195" s="172">
        <v>47.447000000000003</v>
      </c>
      <c r="I195" s="173">
        <v>4650</v>
      </c>
      <c r="J195" s="173">
        <f>ROUND(I195*H195,2)</f>
        <v>220628.54999999999</v>
      </c>
      <c r="K195" s="170" t="s">
        <v>128</v>
      </c>
      <c r="L195" s="39"/>
      <c r="M195" s="174" t="s">
        <v>5</v>
      </c>
      <c r="N195" s="175" t="s">
        <v>37</v>
      </c>
      <c r="O195" s="176">
        <v>0</v>
      </c>
      <c r="P195" s="176">
        <f>O195*H195</f>
        <v>0</v>
      </c>
      <c r="Q195" s="176">
        <v>0</v>
      </c>
      <c r="R195" s="176">
        <f>Q195*H195</f>
        <v>0</v>
      </c>
      <c r="S195" s="176">
        <v>0</v>
      </c>
      <c r="T195" s="177">
        <f>S195*H195</f>
        <v>0</v>
      </c>
      <c r="AR195" s="23" t="s">
        <v>123</v>
      </c>
      <c r="AT195" s="23" t="s">
        <v>124</v>
      </c>
      <c r="AU195" s="23" t="s">
        <v>76</v>
      </c>
      <c r="AY195" s="23" t="s">
        <v>120</v>
      </c>
      <c r="BE195" s="178">
        <f>IF(N195="základní",J195,0)</f>
        <v>220628.54999999999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23" t="s">
        <v>74</v>
      </c>
      <c r="BK195" s="178">
        <f>ROUND(I195*H195,2)</f>
        <v>220628.54999999999</v>
      </c>
      <c r="BL195" s="23" t="s">
        <v>123</v>
      </c>
      <c r="BM195" s="23" t="s">
        <v>429</v>
      </c>
    </row>
    <row r="196" s="1" customFormat="1">
      <c r="B196" s="39"/>
      <c r="D196" s="179" t="s">
        <v>131</v>
      </c>
      <c r="F196" s="180" t="s">
        <v>428</v>
      </c>
      <c r="L196" s="39"/>
      <c r="M196" s="181"/>
      <c r="N196" s="40"/>
      <c r="O196" s="40"/>
      <c r="P196" s="40"/>
      <c r="Q196" s="40"/>
      <c r="R196" s="40"/>
      <c r="S196" s="40"/>
      <c r="T196" s="78"/>
      <c r="AT196" s="23" t="s">
        <v>131</v>
      </c>
      <c r="AU196" s="23" t="s">
        <v>76</v>
      </c>
    </row>
    <row r="197" s="1" customFormat="1">
      <c r="B197" s="39"/>
      <c r="D197" s="179" t="s">
        <v>133</v>
      </c>
      <c r="F197" s="182" t="s">
        <v>430</v>
      </c>
      <c r="L197" s="39"/>
      <c r="M197" s="181"/>
      <c r="N197" s="40"/>
      <c r="O197" s="40"/>
      <c r="P197" s="40"/>
      <c r="Q197" s="40"/>
      <c r="R197" s="40"/>
      <c r="S197" s="40"/>
      <c r="T197" s="78"/>
      <c r="AT197" s="23" t="s">
        <v>133</v>
      </c>
      <c r="AU197" s="23" t="s">
        <v>76</v>
      </c>
    </row>
    <row r="198" s="12" customFormat="1">
      <c r="B198" s="204"/>
      <c r="D198" s="179" t="s">
        <v>144</v>
      </c>
      <c r="E198" s="205" t="s">
        <v>5</v>
      </c>
      <c r="F198" s="206" t="s">
        <v>431</v>
      </c>
      <c r="H198" s="205" t="s">
        <v>5</v>
      </c>
      <c r="L198" s="204"/>
      <c r="M198" s="207"/>
      <c r="N198" s="208"/>
      <c r="O198" s="208"/>
      <c r="P198" s="208"/>
      <c r="Q198" s="208"/>
      <c r="R198" s="208"/>
      <c r="S198" s="208"/>
      <c r="T198" s="209"/>
      <c r="AT198" s="205" t="s">
        <v>144</v>
      </c>
      <c r="AU198" s="205" t="s">
        <v>76</v>
      </c>
      <c r="AV198" s="12" t="s">
        <v>74</v>
      </c>
      <c r="AW198" s="12" t="s">
        <v>30</v>
      </c>
      <c r="AX198" s="12" t="s">
        <v>66</v>
      </c>
      <c r="AY198" s="205" t="s">
        <v>120</v>
      </c>
    </row>
    <row r="199" s="10" customFormat="1">
      <c r="B199" s="183"/>
      <c r="D199" s="179" t="s">
        <v>144</v>
      </c>
      <c r="E199" s="184" t="s">
        <v>5</v>
      </c>
      <c r="F199" s="185" t="s">
        <v>432</v>
      </c>
      <c r="H199" s="186">
        <v>41.304000000000002</v>
      </c>
      <c r="L199" s="183"/>
      <c r="M199" s="187"/>
      <c r="N199" s="188"/>
      <c r="O199" s="188"/>
      <c r="P199" s="188"/>
      <c r="Q199" s="188"/>
      <c r="R199" s="188"/>
      <c r="S199" s="188"/>
      <c r="T199" s="189"/>
      <c r="AT199" s="184" t="s">
        <v>144</v>
      </c>
      <c r="AU199" s="184" t="s">
        <v>76</v>
      </c>
      <c r="AV199" s="10" t="s">
        <v>76</v>
      </c>
      <c r="AW199" s="10" t="s">
        <v>30</v>
      </c>
      <c r="AX199" s="10" t="s">
        <v>66</v>
      </c>
      <c r="AY199" s="184" t="s">
        <v>120</v>
      </c>
    </row>
    <row r="200" s="12" customFormat="1">
      <c r="B200" s="204"/>
      <c r="D200" s="179" t="s">
        <v>144</v>
      </c>
      <c r="E200" s="205" t="s">
        <v>5</v>
      </c>
      <c r="F200" s="206" t="s">
        <v>433</v>
      </c>
      <c r="H200" s="205" t="s">
        <v>5</v>
      </c>
      <c r="L200" s="204"/>
      <c r="M200" s="207"/>
      <c r="N200" s="208"/>
      <c r="O200" s="208"/>
      <c r="P200" s="208"/>
      <c r="Q200" s="208"/>
      <c r="R200" s="208"/>
      <c r="S200" s="208"/>
      <c r="T200" s="209"/>
      <c r="AT200" s="205" t="s">
        <v>144</v>
      </c>
      <c r="AU200" s="205" t="s">
        <v>76</v>
      </c>
      <c r="AV200" s="12" t="s">
        <v>74</v>
      </c>
      <c r="AW200" s="12" t="s">
        <v>30</v>
      </c>
      <c r="AX200" s="12" t="s">
        <v>66</v>
      </c>
      <c r="AY200" s="205" t="s">
        <v>120</v>
      </c>
    </row>
    <row r="201" s="10" customFormat="1">
      <c r="B201" s="183"/>
      <c r="D201" s="179" t="s">
        <v>144</v>
      </c>
      <c r="E201" s="184" t="s">
        <v>5</v>
      </c>
      <c r="F201" s="185" t="s">
        <v>434</v>
      </c>
      <c r="H201" s="186">
        <v>6.1429999999999998</v>
      </c>
      <c r="L201" s="183"/>
      <c r="M201" s="187"/>
      <c r="N201" s="188"/>
      <c r="O201" s="188"/>
      <c r="P201" s="188"/>
      <c r="Q201" s="188"/>
      <c r="R201" s="188"/>
      <c r="S201" s="188"/>
      <c r="T201" s="189"/>
      <c r="AT201" s="184" t="s">
        <v>144</v>
      </c>
      <c r="AU201" s="184" t="s">
        <v>76</v>
      </c>
      <c r="AV201" s="10" t="s">
        <v>76</v>
      </c>
      <c r="AW201" s="10" t="s">
        <v>30</v>
      </c>
      <c r="AX201" s="10" t="s">
        <v>66</v>
      </c>
      <c r="AY201" s="184" t="s">
        <v>120</v>
      </c>
    </row>
    <row r="202" s="1" customFormat="1" ht="16.5" customHeight="1">
      <c r="B202" s="167"/>
      <c r="C202" s="168" t="s">
        <v>435</v>
      </c>
      <c r="D202" s="168" t="s">
        <v>124</v>
      </c>
      <c r="E202" s="169" t="s">
        <v>436</v>
      </c>
      <c r="F202" s="170" t="s">
        <v>437</v>
      </c>
      <c r="G202" s="171" t="s">
        <v>194</v>
      </c>
      <c r="H202" s="172">
        <v>12.19</v>
      </c>
      <c r="I202" s="173">
        <v>6690</v>
      </c>
      <c r="J202" s="173">
        <f>ROUND(I202*H202,2)</f>
        <v>81551.100000000006</v>
      </c>
      <c r="K202" s="170" t="s">
        <v>128</v>
      </c>
      <c r="L202" s="39"/>
      <c r="M202" s="174" t="s">
        <v>5</v>
      </c>
      <c r="N202" s="175" t="s">
        <v>37</v>
      </c>
      <c r="O202" s="176">
        <v>0</v>
      </c>
      <c r="P202" s="176">
        <f>O202*H202</f>
        <v>0</v>
      </c>
      <c r="Q202" s="176">
        <v>0</v>
      </c>
      <c r="R202" s="176">
        <f>Q202*H202</f>
        <v>0</v>
      </c>
      <c r="S202" s="176">
        <v>0</v>
      </c>
      <c r="T202" s="177">
        <f>S202*H202</f>
        <v>0</v>
      </c>
      <c r="AR202" s="23" t="s">
        <v>123</v>
      </c>
      <c r="AT202" s="23" t="s">
        <v>124</v>
      </c>
      <c r="AU202" s="23" t="s">
        <v>76</v>
      </c>
      <c r="AY202" s="23" t="s">
        <v>120</v>
      </c>
      <c r="BE202" s="178">
        <f>IF(N202="základní",J202,0)</f>
        <v>81551.100000000006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23" t="s">
        <v>74</v>
      </c>
      <c r="BK202" s="178">
        <f>ROUND(I202*H202,2)</f>
        <v>81551.100000000006</v>
      </c>
      <c r="BL202" s="23" t="s">
        <v>123</v>
      </c>
      <c r="BM202" s="23" t="s">
        <v>438</v>
      </c>
    </row>
    <row r="203" s="1" customFormat="1">
      <c r="B203" s="39"/>
      <c r="D203" s="179" t="s">
        <v>131</v>
      </c>
      <c r="F203" s="180" t="s">
        <v>439</v>
      </c>
      <c r="L203" s="39"/>
      <c r="M203" s="181"/>
      <c r="N203" s="40"/>
      <c r="O203" s="40"/>
      <c r="P203" s="40"/>
      <c r="Q203" s="40"/>
      <c r="R203" s="40"/>
      <c r="S203" s="40"/>
      <c r="T203" s="78"/>
      <c r="AT203" s="23" t="s">
        <v>131</v>
      </c>
      <c r="AU203" s="23" t="s">
        <v>76</v>
      </c>
    </row>
    <row r="204" s="1" customFormat="1">
      <c r="B204" s="39"/>
      <c r="D204" s="179" t="s">
        <v>133</v>
      </c>
      <c r="F204" s="182" t="s">
        <v>440</v>
      </c>
      <c r="L204" s="39"/>
      <c r="M204" s="181"/>
      <c r="N204" s="40"/>
      <c r="O204" s="40"/>
      <c r="P204" s="40"/>
      <c r="Q204" s="40"/>
      <c r="R204" s="40"/>
      <c r="S204" s="40"/>
      <c r="T204" s="78"/>
      <c r="AT204" s="23" t="s">
        <v>133</v>
      </c>
      <c r="AU204" s="23" t="s">
        <v>76</v>
      </c>
    </row>
    <row r="205" s="10" customFormat="1">
      <c r="B205" s="183"/>
      <c r="D205" s="179" t="s">
        <v>144</v>
      </c>
      <c r="E205" s="184" t="s">
        <v>5</v>
      </c>
      <c r="F205" s="185" t="s">
        <v>441</v>
      </c>
      <c r="H205" s="186">
        <v>12.19</v>
      </c>
      <c r="L205" s="183"/>
      <c r="M205" s="187"/>
      <c r="N205" s="188"/>
      <c r="O205" s="188"/>
      <c r="P205" s="188"/>
      <c r="Q205" s="188"/>
      <c r="R205" s="188"/>
      <c r="S205" s="188"/>
      <c r="T205" s="189"/>
      <c r="AT205" s="184" t="s">
        <v>144</v>
      </c>
      <c r="AU205" s="184" t="s">
        <v>76</v>
      </c>
      <c r="AV205" s="10" t="s">
        <v>76</v>
      </c>
      <c r="AW205" s="10" t="s">
        <v>30</v>
      </c>
      <c r="AX205" s="10" t="s">
        <v>74</v>
      </c>
      <c r="AY205" s="184" t="s">
        <v>120</v>
      </c>
    </row>
    <row r="206" s="9" customFormat="1" ht="29.88" customHeight="1">
      <c r="B206" s="157"/>
      <c r="D206" s="158" t="s">
        <v>65</v>
      </c>
      <c r="E206" s="199" t="s">
        <v>151</v>
      </c>
      <c r="F206" s="199" t="s">
        <v>210</v>
      </c>
      <c r="J206" s="200">
        <f>BK206</f>
        <v>6552.6000000000004</v>
      </c>
      <c r="L206" s="157"/>
      <c r="M206" s="161"/>
      <c r="N206" s="162"/>
      <c r="O206" s="162"/>
      <c r="P206" s="163">
        <f>SUM(P207:P214)</f>
        <v>0</v>
      </c>
      <c r="Q206" s="162"/>
      <c r="R206" s="163">
        <f>SUM(R207:R214)</f>
        <v>0</v>
      </c>
      <c r="S206" s="162"/>
      <c r="T206" s="164">
        <f>SUM(T207:T214)</f>
        <v>0</v>
      </c>
      <c r="AR206" s="158" t="s">
        <v>74</v>
      </c>
      <c r="AT206" s="165" t="s">
        <v>65</v>
      </c>
      <c r="AU206" s="165" t="s">
        <v>74</v>
      </c>
      <c r="AY206" s="158" t="s">
        <v>120</v>
      </c>
      <c r="BK206" s="166">
        <f>SUM(BK207:BK214)</f>
        <v>6552.6000000000004</v>
      </c>
    </row>
    <row r="207" s="1" customFormat="1" ht="16.5" customHeight="1">
      <c r="B207" s="167"/>
      <c r="C207" s="168" t="s">
        <v>442</v>
      </c>
      <c r="D207" s="168" t="s">
        <v>124</v>
      </c>
      <c r="E207" s="169" t="s">
        <v>443</v>
      </c>
      <c r="F207" s="170" t="s">
        <v>444</v>
      </c>
      <c r="G207" s="171" t="s">
        <v>225</v>
      </c>
      <c r="H207" s="172">
        <v>11.4</v>
      </c>
      <c r="I207" s="173">
        <v>514</v>
      </c>
      <c r="J207" s="173">
        <f>ROUND(I207*H207,2)</f>
        <v>5859.6000000000004</v>
      </c>
      <c r="K207" s="170" t="s">
        <v>128</v>
      </c>
      <c r="L207" s="39"/>
      <c r="M207" s="174" t="s">
        <v>5</v>
      </c>
      <c r="N207" s="175" t="s">
        <v>37</v>
      </c>
      <c r="O207" s="176">
        <v>0</v>
      </c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AR207" s="23" t="s">
        <v>123</v>
      </c>
      <c r="AT207" s="23" t="s">
        <v>124</v>
      </c>
      <c r="AU207" s="23" t="s">
        <v>76</v>
      </c>
      <c r="AY207" s="23" t="s">
        <v>120</v>
      </c>
      <c r="BE207" s="178">
        <f>IF(N207="základní",J207,0)</f>
        <v>5859.6000000000004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23" t="s">
        <v>74</v>
      </c>
      <c r="BK207" s="178">
        <f>ROUND(I207*H207,2)</f>
        <v>5859.6000000000004</v>
      </c>
      <c r="BL207" s="23" t="s">
        <v>123</v>
      </c>
      <c r="BM207" s="23" t="s">
        <v>445</v>
      </c>
    </row>
    <row r="208" s="1" customFormat="1">
      <c r="B208" s="39"/>
      <c r="D208" s="179" t="s">
        <v>131</v>
      </c>
      <c r="F208" s="180" t="s">
        <v>444</v>
      </c>
      <c r="L208" s="39"/>
      <c r="M208" s="181"/>
      <c r="N208" s="40"/>
      <c r="O208" s="40"/>
      <c r="P208" s="40"/>
      <c r="Q208" s="40"/>
      <c r="R208" s="40"/>
      <c r="S208" s="40"/>
      <c r="T208" s="78"/>
      <c r="AT208" s="23" t="s">
        <v>131</v>
      </c>
      <c r="AU208" s="23" t="s">
        <v>76</v>
      </c>
    </row>
    <row r="209" s="1" customFormat="1">
      <c r="B209" s="39"/>
      <c r="D209" s="179" t="s">
        <v>133</v>
      </c>
      <c r="F209" s="182" t="s">
        <v>446</v>
      </c>
      <c r="L209" s="39"/>
      <c r="M209" s="181"/>
      <c r="N209" s="40"/>
      <c r="O209" s="40"/>
      <c r="P209" s="40"/>
      <c r="Q209" s="40"/>
      <c r="R209" s="40"/>
      <c r="S209" s="40"/>
      <c r="T209" s="78"/>
      <c r="AT209" s="23" t="s">
        <v>133</v>
      </c>
      <c r="AU209" s="23" t="s">
        <v>76</v>
      </c>
    </row>
    <row r="210" s="10" customFormat="1">
      <c r="B210" s="183"/>
      <c r="D210" s="179" t="s">
        <v>144</v>
      </c>
      <c r="E210" s="184" t="s">
        <v>5</v>
      </c>
      <c r="F210" s="185" t="s">
        <v>447</v>
      </c>
      <c r="H210" s="186">
        <v>11.4</v>
      </c>
      <c r="L210" s="183"/>
      <c r="M210" s="187"/>
      <c r="N210" s="188"/>
      <c r="O210" s="188"/>
      <c r="P210" s="188"/>
      <c r="Q210" s="188"/>
      <c r="R210" s="188"/>
      <c r="S210" s="188"/>
      <c r="T210" s="189"/>
      <c r="AT210" s="184" t="s">
        <v>144</v>
      </c>
      <c r="AU210" s="184" t="s">
        <v>76</v>
      </c>
      <c r="AV210" s="10" t="s">
        <v>76</v>
      </c>
      <c r="AW210" s="10" t="s">
        <v>30</v>
      </c>
      <c r="AX210" s="10" t="s">
        <v>74</v>
      </c>
      <c r="AY210" s="184" t="s">
        <v>120</v>
      </c>
    </row>
    <row r="211" s="1" customFormat="1" ht="16.5" customHeight="1">
      <c r="B211" s="167"/>
      <c r="C211" s="168" t="s">
        <v>448</v>
      </c>
      <c r="D211" s="168" t="s">
        <v>124</v>
      </c>
      <c r="E211" s="169" t="s">
        <v>449</v>
      </c>
      <c r="F211" s="170" t="s">
        <v>450</v>
      </c>
      <c r="G211" s="171" t="s">
        <v>249</v>
      </c>
      <c r="H211" s="172">
        <v>33</v>
      </c>
      <c r="I211" s="173">
        <v>21</v>
      </c>
      <c r="J211" s="173">
        <f>ROUND(I211*H211,2)</f>
        <v>693</v>
      </c>
      <c r="K211" s="170" t="s">
        <v>128</v>
      </c>
      <c r="L211" s="39"/>
      <c r="M211" s="174" t="s">
        <v>5</v>
      </c>
      <c r="N211" s="175" t="s">
        <v>37</v>
      </c>
      <c r="O211" s="176">
        <v>0</v>
      </c>
      <c r="P211" s="176">
        <f>O211*H211</f>
        <v>0</v>
      </c>
      <c r="Q211" s="176">
        <v>0</v>
      </c>
      <c r="R211" s="176">
        <f>Q211*H211</f>
        <v>0</v>
      </c>
      <c r="S211" s="176">
        <v>0</v>
      </c>
      <c r="T211" s="177">
        <f>S211*H211</f>
        <v>0</v>
      </c>
      <c r="AR211" s="23" t="s">
        <v>123</v>
      </c>
      <c r="AT211" s="23" t="s">
        <v>124</v>
      </c>
      <c r="AU211" s="23" t="s">
        <v>76</v>
      </c>
      <c r="AY211" s="23" t="s">
        <v>120</v>
      </c>
      <c r="BE211" s="178">
        <f>IF(N211="základní",J211,0)</f>
        <v>693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23" t="s">
        <v>74</v>
      </c>
      <c r="BK211" s="178">
        <f>ROUND(I211*H211,2)</f>
        <v>693</v>
      </c>
      <c r="BL211" s="23" t="s">
        <v>123</v>
      </c>
      <c r="BM211" s="23" t="s">
        <v>451</v>
      </c>
    </row>
    <row r="212" s="1" customFormat="1">
      <c r="B212" s="39"/>
      <c r="D212" s="179" t="s">
        <v>131</v>
      </c>
      <c r="F212" s="180" t="s">
        <v>452</v>
      </c>
      <c r="L212" s="39"/>
      <c r="M212" s="181"/>
      <c r="N212" s="40"/>
      <c r="O212" s="40"/>
      <c r="P212" s="40"/>
      <c r="Q212" s="40"/>
      <c r="R212" s="40"/>
      <c r="S212" s="40"/>
      <c r="T212" s="78"/>
      <c r="AT212" s="23" t="s">
        <v>131</v>
      </c>
      <c r="AU212" s="23" t="s">
        <v>76</v>
      </c>
    </row>
    <row r="213" s="1" customFormat="1">
      <c r="B213" s="39"/>
      <c r="D213" s="179" t="s">
        <v>133</v>
      </c>
      <c r="F213" s="182" t="s">
        <v>453</v>
      </c>
      <c r="L213" s="39"/>
      <c r="M213" s="181"/>
      <c r="N213" s="40"/>
      <c r="O213" s="40"/>
      <c r="P213" s="40"/>
      <c r="Q213" s="40"/>
      <c r="R213" s="40"/>
      <c r="S213" s="40"/>
      <c r="T213" s="78"/>
      <c r="AT213" s="23" t="s">
        <v>133</v>
      </c>
      <c r="AU213" s="23" t="s">
        <v>76</v>
      </c>
    </row>
    <row r="214" s="10" customFormat="1">
      <c r="B214" s="183"/>
      <c r="D214" s="179" t="s">
        <v>144</v>
      </c>
      <c r="E214" s="184" t="s">
        <v>5</v>
      </c>
      <c r="F214" s="185" t="s">
        <v>454</v>
      </c>
      <c r="H214" s="186">
        <v>33</v>
      </c>
      <c r="L214" s="183"/>
      <c r="M214" s="187"/>
      <c r="N214" s="188"/>
      <c r="O214" s="188"/>
      <c r="P214" s="188"/>
      <c r="Q214" s="188"/>
      <c r="R214" s="188"/>
      <c r="S214" s="188"/>
      <c r="T214" s="189"/>
      <c r="AT214" s="184" t="s">
        <v>144</v>
      </c>
      <c r="AU214" s="184" t="s">
        <v>76</v>
      </c>
      <c r="AV214" s="10" t="s">
        <v>76</v>
      </c>
      <c r="AW214" s="10" t="s">
        <v>30</v>
      </c>
      <c r="AX214" s="10" t="s">
        <v>74</v>
      </c>
      <c r="AY214" s="184" t="s">
        <v>120</v>
      </c>
    </row>
    <row r="215" s="9" customFormat="1" ht="29.88" customHeight="1">
      <c r="B215" s="157"/>
      <c r="D215" s="158" t="s">
        <v>65</v>
      </c>
      <c r="E215" s="199" t="s">
        <v>167</v>
      </c>
      <c r="F215" s="199" t="s">
        <v>455</v>
      </c>
      <c r="J215" s="200">
        <f>BK215</f>
        <v>30703.800000000003</v>
      </c>
      <c r="L215" s="157"/>
      <c r="M215" s="161"/>
      <c r="N215" s="162"/>
      <c r="O215" s="162"/>
      <c r="P215" s="163">
        <f>SUM(P216:P231)</f>
        <v>0</v>
      </c>
      <c r="Q215" s="162"/>
      <c r="R215" s="163">
        <f>SUM(R216:R231)</f>
        <v>0</v>
      </c>
      <c r="S215" s="162"/>
      <c r="T215" s="164">
        <f>SUM(T216:T231)</f>
        <v>0</v>
      </c>
      <c r="AR215" s="158" t="s">
        <v>74</v>
      </c>
      <c r="AT215" s="165" t="s">
        <v>65</v>
      </c>
      <c r="AU215" s="165" t="s">
        <v>74</v>
      </c>
      <c r="AY215" s="158" t="s">
        <v>120</v>
      </c>
      <c r="BK215" s="166">
        <f>SUM(BK216:BK231)</f>
        <v>30703.800000000003</v>
      </c>
    </row>
    <row r="216" s="1" customFormat="1" ht="16.5" customHeight="1">
      <c r="B216" s="167"/>
      <c r="C216" s="168" t="s">
        <v>456</v>
      </c>
      <c r="D216" s="168" t="s">
        <v>124</v>
      </c>
      <c r="E216" s="169" t="s">
        <v>457</v>
      </c>
      <c r="F216" s="170" t="s">
        <v>458</v>
      </c>
      <c r="G216" s="171" t="s">
        <v>249</v>
      </c>
      <c r="H216" s="172">
        <v>12.699999999999999</v>
      </c>
      <c r="I216" s="173">
        <v>306</v>
      </c>
      <c r="J216" s="173">
        <f>ROUND(I216*H216,2)</f>
        <v>3886.1999999999998</v>
      </c>
      <c r="K216" s="170" t="s">
        <v>128</v>
      </c>
      <c r="L216" s="39"/>
      <c r="M216" s="174" t="s">
        <v>5</v>
      </c>
      <c r="N216" s="175" t="s">
        <v>37</v>
      </c>
      <c r="O216" s="176">
        <v>0</v>
      </c>
      <c r="P216" s="176">
        <f>O216*H216</f>
        <v>0</v>
      </c>
      <c r="Q216" s="176">
        <v>0</v>
      </c>
      <c r="R216" s="176">
        <f>Q216*H216</f>
        <v>0</v>
      </c>
      <c r="S216" s="176">
        <v>0</v>
      </c>
      <c r="T216" s="177">
        <f>S216*H216</f>
        <v>0</v>
      </c>
      <c r="AR216" s="23" t="s">
        <v>123</v>
      </c>
      <c r="AT216" s="23" t="s">
        <v>124</v>
      </c>
      <c r="AU216" s="23" t="s">
        <v>76</v>
      </c>
      <c r="AY216" s="23" t="s">
        <v>120</v>
      </c>
      <c r="BE216" s="178">
        <f>IF(N216="základní",J216,0)</f>
        <v>3886.1999999999998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23" t="s">
        <v>74</v>
      </c>
      <c r="BK216" s="178">
        <f>ROUND(I216*H216,2)</f>
        <v>3886.1999999999998</v>
      </c>
      <c r="BL216" s="23" t="s">
        <v>123</v>
      </c>
      <c r="BM216" s="23" t="s">
        <v>459</v>
      </c>
    </row>
    <row r="217" s="1" customFormat="1">
      <c r="B217" s="39"/>
      <c r="D217" s="179" t="s">
        <v>131</v>
      </c>
      <c r="F217" s="180" t="s">
        <v>458</v>
      </c>
      <c r="L217" s="39"/>
      <c r="M217" s="181"/>
      <c r="N217" s="40"/>
      <c r="O217" s="40"/>
      <c r="P217" s="40"/>
      <c r="Q217" s="40"/>
      <c r="R217" s="40"/>
      <c r="S217" s="40"/>
      <c r="T217" s="78"/>
      <c r="AT217" s="23" t="s">
        <v>131</v>
      </c>
      <c r="AU217" s="23" t="s">
        <v>76</v>
      </c>
    </row>
    <row r="218" s="1" customFormat="1">
      <c r="B218" s="39"/>
      <c r="D218" s="179" t="s">
        <v>133</v>
      </c>
      <c r="F218" s="182" t="s">
        <v>460</v>
      </c>
      <c r="L218" s="39"/>
      <c r="M218" s="181"/>
      <c r="N218" s="40"/>
      <c r="O218" s="40"/>
      <c r="P218" s="40"/>
      <c r="Q218" s="40"/>
      <c r="R218" s="40"/>
      <c r="S218" s="40"/>
      <c r="T218" s="78"/>
      <c r="AT218" s="23" t="s">
        <v>133</v>
      </c>
      <c r="AU218" s="23" t="s">
        <v>76</v>
      </c>
    </row>
    <row r="219" s="10" customFormat="1">
      <c r="B219" s="183"/>
      <c r="D219" s="179" t="s">
        <v>144</v>
      </c>
      <c r="E219" s="184" t="s">
        <v>5</v>
      </c>
      <c r="F219" s="185" t="s">
        <v>461</v>
      </c>
      <c r="H219" s="186">
        <v>12.699999999999999</v>
      </c>
      <c r="L219" s="183"/>
      <c r="M219" s="187"/>
      <c r="N219" s="188"/>
      <c r="O219" s="188"/>
      <c r="P219" s="188"/>
      <c r="Q219" s="188"/>
      <c r="R219" s="188"/>
      <c r="S219" s="188"/>
      <c r="T219" s="189"/>
      <c r="AT219" s="184" t="s">
        <v>144</v>
      </c>
      <c r="AU219" s="184" t="s">
        <v>76</v>
      </c>
      <c r="AV219" s="10" t="s">
        <v>76</v>
      </c>
      <c r="AW219" s="10" t="s">
        <v>30</v>
      </c>
      <c r="AX219" s="10" t="s">
        <v>74</v>
      </c>
      <c r="AY219" s="184" t="s">
        <v>120</v>
      </c>
    </row>
    <row r="220" s="1" customFormat="1" ht="16.5" customHeight="1">
      <c r="B220" s="167"/>
      <c r="C220" s="168" t="s">
        <v>462</v>
      </c>
      <c r="D220" s="168" t="s">
        <v>124</v>
      </c>
      <c r="E220" s="169" t="s">
        <v>463</v>
      </c>
      <c r="F220" s="170" t="s">
        <v>464</v>
      </c>
      <c r="G220" s="171" t="s">
        <v>249</v>
      </c>
      <c r="H220" s="172">
        <v>66</v>
      </c>
      <c r="I220" s="173">
        <v>196</v>
      </c>
      <c r="J220" s="173">
        <f>ROUND(I220*H220,2)</f>
        <v>12936</v>
      </c>
      <c r="K220" s="170" t="s">
        <v>128</v>
      </c>
      <c r="L220" s="39"/>
      <c r="M220" s="174" t="s">
        <v>5</v>
      </c>
      <c r="N220" s="175" t="s">
        <v>37</v>
      </c>
      <c r="O220" s="176">
        <v>0</v>
      </c>
      <c r="P220" s="176">
        <f>O220*H220</f>
        <v>0</v>
      </c>
      <c r="Q220" s="176">
        <v>0</v>
      </c>
      <c r="R220" s="176">
        <f>Q220*H220</f>
        <v>0</v>
      </c>
      <c r="S220" s="176">
        <v>0</v>
      </c>
      <c r="T220" s="177">
        <f>S220*H220</f>
        <v>0</v>
      </c>
      <c r="AR220" s="23" t="s">
        <v>123</v>
      </c>
      <c r="AT220" s="23" t="s">
        <v>124</v>
      </c>
      <c r="AU220" s="23" t="s">
        <v>76</v>
      </c>
      <c r="AY220" s="23" t="s">
        <v>120</v>
      </c>
      <c r="BE220" s="178">
        <f>IF(N220="základní",J220,0)</f>
        <v>12936</v>
      </c>
      <c r="BF220" s="178">
        <f>IF(N220="snížená",J220,0)</f>
        <v>0</v>
      </c>
      <c r="BG220" s="178">
        <f>IF(N220="zákl. přenesená",J220,0)</f>
        <v>0</v>
      </c>
      <c r="BH220" s="178">
        <f>IF(N220="sníž. přenesená",J220,0)</f>
        <v>0</v>
      </c>
      <c r="BI220" s="178">
        <f>IF(N220="nulová",J220,0)</f>
        <v>0</v>
      </c>
      <c r="BJ220" s="23" t="s">
        <v>74</v>
      </c>
      <c r="BK220" s="178">
        <f>ROUND(I220*H220,2)</f>
        <v>12936</v>
      </c>
      <c r="BL220" s="23" t="s">
        <v>123</v>
      </c>
      <c r="BM220" s="23" t="s">
        <v>465</v>
      </c>
    </row>
    <row r="221" s="1" customFormat="1">
      <c r="B221" s="39"/>
      <c r="D221" s="179" t="s">
        <v>131</v>
      </c>
      <c r="F221" s="180" t="s">
        <v>466</v>
      </c>
      <c r="L221" s="39"/>
      <c r="M221" s="181"/>
      <c r="N221" s="40"/>
      <c r="O221" s="40"/>
      <c r="P221" s="40"/>
      <c r="Q221" s="40"/>
      <c r="R221" s="40"/>
      <c r="S221" s="40"/>
      <c r="T221" s="78"/>
      <c r="AT221" s="23" t="s">
        <v>131</v>
      </c>
      <c r="AU221" s="23" t="s">
        <v>76</v>
      </c>
    </row>
    <row r="222" s="1" customFormat="1">
      <c r="B222" s="39"/>
      <c r="D222" s="179" t="s">
        <v>133</v>
      </c>
      <c r="F222" s="182" t="s">
        <v>467</v>
      </c>
      <c r="L222" s="39"/>
      <c r="M222" s="181"/>
      <c r="N222" s="40"/>
      <c r="O222" s="40"/>
      <c r="P222" s="40"/>
      <c r="Q222" s="40"/>
      <c r="R222" s="40"/>
      <c r="S222" s="40"/>
      <c r="T222" s="78"/>
      <c r="AT222" s="23" t="s">
        <v>133</v>
      </c>
      <c r="AU222" s="23" t="s">
        <v>76</v>
      </c>
    </row>
    <row r="223" s="10" customFormat="1">
      <c r="B223" s="183"/>
      <c r="D223" s="179" t="s">
        <v>144</v>
      </c>
      <c r="E223" s="184" t="s">
        <v>5</v>
      </c>
      <c r="F223" s="185" t="s">
        <v>468</v>
      </c>
      <c r="H223" s="186">
        <v>66</v>
      </c>
      <c r="L223" s="183"/>
      <c r="M223" s="187"/>
      <c r="N223" s="188"/>
      <c r="O223" s="188"/>
      <c r="P223" s="188"/>
      <c r="Q223" s="188"/>
      <c r="R223" s="188"/>
      <c r="S223" s="188"/>
      <c r="T223" s="189"/>
      <c r="AT223" s="184" t="s">
        <v>144</v>
      </c>
      <c r="AU223" s="184" t="s">
        <v>76</v>
      </c>
      <c r="AV223" s="10" t="s">
        <v>76</v>
      </c>
      <c r="AW223" s="10" t="s">
        <v>30</v>
      </c>
      <c r="AX223" s="10" t="s">
        <v>74</v>
      </c>
      <c r="AY223" s="184" t="s">
        <v>120</v>
      </c>
    </row>
    <row r="224" s="1" customFormat="1" ht="16.5" customHeight="1">
      <c r="B224" s="167"/>
      <c r="C224" s="168" t="s">
        <v>469</v>
      </c>
      <c r="D224" s="168" t="s">
        <v>124</v>
      </c>
      <c r="E224" s="169" t="s">
        <v>470</v>
      </c>
      <c r="F224" s="170" t="s">
        <v>471</v>
      </c>
      <c r="G224" s="171" t="s">
        <v>276</v>
      </c>
      <c r="H224" s="172">
        <v>1</v>
      </c>
      <c r="I224" s="173">
        <v>9210</v>
      </c>
      <c r="J224" s="173">
        <f>ROUND(I224*H224,2)</f>
        <v>9210</v>
      </c>
      <c r="K224" s="170" t="s">
        <v>128</v>
      </c>
      <c r="L224" s="39"/>
      <c r="M224" s="174" t="s">
        <v>5</v>
      </c>
      <c r="N224" s="175" t="s">
        <v>37</v>
      </c>
      <c r="O224" s="176">
        <v>0</v>
      </c>
      <c r="P224" s="176">
        <f>O224*H224</f>
        <v>0</v>
      </c>
      <c r="Q224" s="176">
        <v>0</v>
      </c>
      <c r="R224" s="176">
        <f>Q224*H224</f>
        <v>0</v>
      </c>
      <c r="S224" s="176">
        <v>0</v>
      </c>
      <c r="T224" s="177">
        <f>S224*H224</f>
        <v>0</v>
      </c>
      <c r="AR224" s="23" t="s">
        <v>123</v>
      </c>
      <c r="AT224" s="23" t="s">
        <v>124</v>
      </c>
      <c r="AU224" s="23" t="s">
        <v>76</v>
      </c>
      <c r="AY224" s="23" t="s">
        <v>120</v>
      </c>
      <c r="BE224" s="178">
        <f>IF(N224="základní",J224,0)</f>
        <v>9210</v>
      </c>
      <c r="BF224" s="178">
        <f>IF(N224="snížená",J224,0)</f>
        <v>0</v>
      </c>
      <c r="BG224" s="178">
        <f>IF(N224="zákl. přenesená",J224,0)</f>
        <v>0</v>
      </c>
      <c r="BH224" s="178">
        <f>IF(N224="sníž. přenesená",J224,0)</f>
        <v>0</v>
      </c>
      <c r="BI224" s="178">
        <f>IF(N224="nulová",J224,0)</f>
        <v>0</v>
      </c>
      <c r="BJ224" s="23" t="s">
        <v>74</v>
      </c>
      <c r="BK224" s="178">
        <f>ROUND(I224*H224,2)</f>
        <v>9210</v>
      </c>
      <c r="BL224" s="23" t="s">
        <v>123</v>
      </c>
      <c r="BM224" s="23" t="s">
        <v>472</v>
      </c>
    </row>
    <row r="225" s="1" customFormat="1">
      <c r="B225" s="39"/>
      <c r="D225" s="179" t="s">
        <v>131</v>
      </c>
      <c r="F225" s="180" t="s">
        <v>473</v>
      </c>
      <c r="L225" s="39"/>
      <c r="M225" s="181"/>
      <c r="N225" s="40"/>
      <c r="O225" s="40"/>
      <c r="P225" s="40"/>
      <c r="Q225" s="40"/>
      <c r="R225" s="40"/>
      <c r="S225" s="40"/>
      <c r="T225" s="78"/>
      <c r="AT225" s="23" t="s">
        <v>131</v>
      </c>
      <c r="AU225" s="23" t="s">
        <v>76</v>
      </c>
    </row>
    <row r="226" s="1" customFormat="1">
      <c r="B226" s="39"/>
      <c r="D226" s="179" t="s">
        <v>133</v>
      </c>
      <c r="F226" s="182" t="s">
        <v>474</v>
      </c>
      <c r="L226" s="39"/>
      <c r="M226" s="181"/>
      <c r="N226" s="40"/>
      <c r="O226" s="40"/>
      <c r="P226" s="40"/>
      <c r="Q226" s="40"/>
      <c r="R226" s="40"/>
      <c r="S226" s="40"/>
      <c r="T226" s="78"/>
      <c r="AT226" s="23" t="s">
        <v>133</v>
      </c>
      <c r="AU226" s="23" t="s">
        <v>76</v>
      </c>
    </row>
    <row r="227" s="10" customFormat="1">
      <c r="B227" s="183"/>
      <c r="D227" s="179" t="s">
        <v>144</v>
      </c>
      <c r="E227" s="184" t="s">
        <v>5</v>
      </c>
      <c r="F227" s="185" t="s">
        <v>74</v>
      </c>
      <c r="H227" s="186">
        <v>1</v>
      </c>
      <c r="L227" s="183"/>
      <c r="M227" s="187"/>
      <c r="N227" s="188"/>
      <c r="O227" s="188"/>
      <c r="P227" s="188"/>
      <c r="Q227" s="188"/>
      <c r="R227" s="188"/>
      <c r="S227" s="188"/>
      <c r="T227" s="189"/>
      <c r="AT227" s="184" t="s">
        <v>144</v>
      </c>
      <c r="AU227" s="184" t="s">
        <v>76</v>
      </c>
      <c r="AV227" s="10" t="s">
        <v>76</v>
      </c>
      <c r="AW227" s="10" t="s">
        <v>30</v>
      </c>
      <c r="AX227" s="10" t="s">
        <v>74</v>
      </c>
      <c r="AY227" s="184" t="s">
        <v>120</v>
      </c>
    </row>
    <row r="228" s="1" customFormat="1" ht="16.5" customHeight="1">
      <c r="B228" s="167"/>
      <c r="C228" s="168" t="s">
        <v>475</v>
      </c>
      <c r="D228" s="168" t="s">
        <v>124</v>
      </c>
      <c r="E228" s="169" t="s">
        <v>476</v>
      </c>
      <c r="F228" s="170" t="s">
        <v>477</v>
      </c>
      <c r="G228" s="171" t="s">
        <v>194</v>
      </c>
      <c r="H228" s="172">
        <v>2.04</v>
      </c>
      <c r="I228" s="173">
        <v>2290</v>
      </c>
      <c r="J228" s="173">
        <f>ROUND(I228*H228,2)</f>
        <v>4671.6000000000004</v>
      </c>
      <c r="K228" s="170" t="s">
        <v>128</v>
      </c>
      <c r="L228" s="39"/>
      <c r="M228" s="174" t="s">
        <v>5</v>
      </c>
      <c r="N228" s="175" t="s">
        <v>37</v>
      </c>
      <c r="O228" s="176">
        <v>0</v>
      </c>
      <c r="P228" s="176">
        <f>O228*H228</f>
        <v>0</v>
      </c>
      <c r="Q228" s="176">
        <v>0</v>
      </c>
      <c r="R228" s="176">
        <f>Q228*H228</f>
        <v>0</v>
      </c>
      <c r="S228" s="176">
        <v>0</v>
      </c>
      <c r="T228" s="177">
        <f>S228*H228</f>
        <v>0</v>
      </c>
      <c r="AR228" s="23" t="s">
        <v>123</v>
      </c>
      <c r="AT228" s="23" t="s">
        <v>124</v>
      </c>
      <c r="AU228" s="23" t="s">
        <v>76</v>
      </c>
      <c r="AY228" s="23" t="s">
        <v>120</v>
      </c>
      <c r="BE228" s="178">
        <f>IF(N228="základní",J228,0)</f>
        <v>4671.6000000000004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23" t="s">
        <v>74</v>
      </c>
      <c r="BK228" s="178">
        <f>ROUND(I228*H228,2)</f>
        <v>4671.6000000000004</v>
      </c>
      <c r="BL228" s="23" t="s">
        <v>123</v>
      </c>
      <c r="BM228" s="23" t="s">
        <v>478</v>
      </c>
    </row>
    <row r="229" s="1" customFormat="1">
      <c r="B229" s="39"/>
      <c r="D229" s="179" t="s">
        <v>131</v>
      </c>
      <c r="F229" s="180" t="s">
        <v>479</v>
      </c>
      <c r="L229" s="39"/>
      <c r="M229" s="181"/>
      <c r="N229" s="40"/>
      <c r="O229" s="40"/>
      <c r="P229" s="40"/>
      <c r="Q229" s="40"/>
      <c r="R229" s="40"/>
      <c r="S229" s="40"/>
      <c r="T229" s="78"/>
      <c r="AT229" s="23" t="s">
        <v>131</v>
      </c>
      <c r="AU229" s="23" t="s">
        <v>76</v>
      </c>
    </row>
    <row r="230" s="1" customFormat="1">
      <c r="B230" s="39"/>
      <c r="D230" s="179" t="s">
        <v>133</v>
      </c>
      <c r="F230" s="182" t="s">
        <v>397</v>
      </c>
      <c r="L230" s="39"/>
      <c r="M230" s="181"/>
      <c r="N230" s="40"/>
      <c r="O230" s="40"/>
      <c r="P230" s="40"/>
      <c r="Q230" s="40"/>
      <c r="R230" s="40"/>
      <c r="S230" s="40"/>
      <c r="T230" s="78"/>
      <c r="AT230" s="23" t="s">
        <v>133</v>
      </c>
      <c r="AU230" s="23" t="s">
        <v>76</v>
      </c>
    </row>
    <row r="231" s="10" customFormat="1">
      <c r="B231" s="183"/>
      <c r="D231" s="179" t="s">
        <v>144</v>
      </c>
      <c r="E231" s="184" t="s">
        <v>5</v>
      </c>
      <c r="F231" s="185" t="s">
        <v>480</v>
      </c>
      <c r="H231" s="186">
        <v>2.04</v>
      </c>
      <c r="L231" s="183"/>
      <c r="M231" s="187"/>
      <c r="N231" s="188"/>
      <c r="O231" s="188"/>
      <c r="P231" s="188"/>
      <c r="Q231" s="188"/>
      <c r="R231" s="188"/>
      <c r="S231" s="188"/>
      <c r="T231" s="189"/>
      <c r="AT231" s="184" t="s">
        <v>144</v>
      </c>
      <c r="AU231" s="184" t="s">
        <v>76</v>
      </c>
      <c r="AV231" s="10" t="s">
        <v>76</v>
      </c>
      <c r="AW231" s="10" t="s">
        <v>30</v>
      </c>
      <c r="AX231" s="10" t="s">
        <v>74</v>
      </c>
      <c r="AY231" s="184" t="s">
        <v>120</v>
      </c>
    </row>
    <row r="232" s="9" customFormat="1" ht="29.88" customHeight="1">
      <c r="B232" s="157"/>
      <c r="D232" s="158" t="s">
        <v>65</v>
      </c>
      <c r="E232" s="199" t="s">
        <v>171</v>
      </c>
      <c r="F232" s="199" t="s">
        <v>246</v>
      </c>
      <c r="J232" s="200">
        <f>BK232</f>
        <v>1349083.45</v>
      </c>
      <c r="L232" s="157"/>
      <c r="M232" s="161"/>
      <c r="N232" s="162"/>
      <c r="O232" s="162"/>
      <c r="P232" s="163">
        <f>SUM(P233:P338)</f>
        <v>0</v>
      </c>
      <c r="Q232" s="162"/>
      <c r="R232" s="163">
        <f>SUM(R233:R338)</f>
        <v>0</v>
      </c>
      <c r="S232" s="162"/>
      <c r="T232" s="164">
        <f>SUM(T233:T338)</f>
        <v>0</v>
      </c>
      <c r="AR232" s="158" t="s">
        <v>74</v>
      </c>
      <c r="AT232" s="165" t="s">
        <v>65</v>
      </c>
      <c r="AU232" s="165" t="s">
        <v>74</v>
      </c>
      <c r="AY232" s="158" t="s">
        <v>120</v>
      </c>
      <c r="BK232" s="166">
        <f>SUM(BK233:BK338)</f>
        <v>1349083.45</v>
      </c>
    </row>
    <row r="233" s="1" customFormat="1" ht="16.5" customHeight="1">
      <c r="B233" s="167"/>
      <c r="C233" s="168" t="s">
        <v>481</v>
      </c>
      <c r="D233" s="168" t="s">
        <v>124</v>
      </c>
      <c r="E233" s="169" t="s">
        <v>482</v>
      </c>
      <c r="F233" s="170" t="s">
        <v>483</v>
      </c>
      <c r="G233" s="171" t="s">
        <v>249</v>
      </c>
      <c r="H233" s="172">
        <v>7.9000000000000004</v>
      </c>
      <c r="I233" s="173">
        <v>3640</v>
      </c>
      <c r="J233" s="173">
        <f>ROUND(I233*H233,2)</f>
        <v>28756</v>
      </c>
      <c r="K233" s="170" t="s">
        <v>5</v>
      </c>
      <c r="L233" s="39"/>
      <c r="M233" s="174" t="s">
        <v>5</v>
      </c>
      <c r="N233" s="175" t="s">
        <v>37</v>
      </c>
      <c r="O233" s="176">
        <v>0</v>
      </c>
      <c r="P233" s="176">
        <f>O233*H233</f>
        <v>0</v>
      </c>
      <c r="Q233" s="176">
        <v>0</v>
      </c>
      <c r="R233" s="176">
        <f>Q233*H233</f>
        <v>0</v>
      </c>
      <c r="S233" s="176">
        <v>0</v>
      </c>
      <c r="T233" s="177">
        <f>S233*H233</f>
        <v>0</v>
      </c>
      <c r="AR233" s="23" t="s">
        <v>123</v>
      </c>
      <c r="AT233" s="23" t="s">
        <v>124</v>
      </c>
      <c r="AU233" s="23" t="s">
        <v>76</v>
      </c>
      <c r="AY233" s="23" t="s">
        <v>120</v>
      </c>
      <c r="BE233" s="178">
        <f>IF(N233="základní",J233,0)</f>
        <v>28756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23" t="s">
        <v>74</v>
      </c>
      <c r="BK233" s="178">
        <f>ROUND(I233*H233,2)</f>
        <v>28756</v>
      </c>
      <c r="BL233" s="23" t="s">
        <v>123</v>
      </c>
      <c r="BM233" s="23" t="s">
        <v>484</v>
      </c>
    </row>
    <row r="234" s="1" customFormat="1">
      <c r="B234" s="39"/>
      <c r="D234" s="179" t="s">
        <v>131</v>
      </c>
      <c r="F234" s="180" t="s">
        <v>485</v>
      </c>
      <c r="L234" s="39"/>
      <c r="M234" s="181"/>
      <c r="N234" s="40"/>
      <c r="O234" s="40"/>
      <c r="P234" s="40"/>
      <c r="Q234" s="40"/>
      <c r="R234" s="40"/>
      <c r="S234" s="40"/>
      <c r="T234" s="78"/>
      <c r="AT234" s="23" t="s">
        <v>131</v>
      </c>
      <c r="AU234" s="23" t="s">
        <v>76</v>
      </c>
    </row>
    <row r="235" s="1" customFormat="1">
      <c r="B235" s="39"/>
      <c r="D235" s="179" t="s">
        <v>133</v>
      </c>
      <c r="F235" s="182" t="s">
        <v>486</v>
      </c>
      <c r="L235" s="39"/>
      <c r="M235" s="181"/>
      <c r="N235" s="40"/>
      <c r="O235" s="40"/>
      <c r="P235" s="40"/>
      <c r="Q235" s="40"/>
      <c r="R235" s="40"/>
      <c r="S235" s="40"/>
      <c r="T235" s="78"/>
      <c r="AT235" s="23" t="s">
        <v>133</v>
      </c>
      <c r="AU235" s="23" t="s">
        <v>76</v>
      </c>
    </row>
    <row r="236" s="10" customFormat="1">
      <c r="B236" s="183"/>
      <c r="D236" s="179" t="s">
        <v>144</v>
      </c>
      <c r="E236" s="184" t="s">
        <v>5</v>
      </c>
      <c r="F236" s="185" t="s">
        <v>487</v>
      </c>
      <c r="H236" s="186">
        <v>7.9000000000000004</v>
      </c>
      <c r="L236" s="183"/>
      <c r="M236" s="187"/>
      <c r="N236" s="188"/>
      <c r="O236" s="188"/>
      <c r="P236" s="188"/>
      <c r="Q236" s="188"/>
      <c r="R236" s="188"/>
      <c r="S236" s="188"/>
      <c r="T236" s="189"/>
      <c r="AT236" s="184" t="s">
        <v>144</v>
      </c>
      <c r="AU236" s="184" t="s">
        <v>76</v>
      </c>
      <c r="AV236" s="10" t="s">
        <v>76</v>
      </c>
      <c r="AW236" s="10" t="s">
        <v>30</v>
      </c>
      <c r="AX236" s="10" t="s">
        <v>74</v>
      </c>
      <c r="AY236" s="184" t="s">
        <v>120</v>
      </c>
    </row>
    <row r="237" s="1" customFormat="1" ht="16.5" customHeight="1">
      <c r="B237" s="167"/>
      <c r="C237" s="168" t="s">
        <v>488</v>
      </c>
      <c r="D237" s="168" t="s">
        <v>124</v>
      </c>
      <c r="E237" s="169" t="s">
        <v>489</v>
      </c>
      <c r="F237" s="170" t="s">
        <v>490</v>
      </c>
      <c r="G237" s="171" t="s">
        <v>249</v>
      </c>
      <c r="H237" s="172">
        <v>18</v>
      </c>
      <c r="I237" s="173">
        <v>5520</v>
      </c>
      <c r="J237" s="173">
        <f>ROUND(I237*H237,2)</f>
        <v>99360</v>
      </c>
      <c r="K237" s="170" t="s">
        <v>5</v>
      </c>
      <c r="L237" s="39"/>
      <c r="M237" s="174" t="s">
        <v>5</v>
      </c>
      <c r="N237" s="175" t="s">
        <v>37</v>
      </c>
      <c r="O237" s="176">
        <v>0</v>
      </c>
      <c r="P237" s="176">
        <f>O237*H237</f>
        <v>0</v>
      </c>
      <c r="Q237" s="176">
        <v>0</v>
      </c>
      <c r="R237" s="176">
        <f>Q237*H237</f>
        <v>0</v>
      </c>
      <c r="S237" s="176">
        <v>0</v>
      </c>
      <c r="T237" s="177">
        <f>S237*H237</f>
        <v>0</v>
      </c>
      <c r="AR237" s="23" t="s">
        <v>123</v>
      </c>
      <c r="AT237" s="23" t="s">
        <v>124</v>
      </c>
      <c r="AU237" s="23" t="s">
        <v>76</v>
      </c>
      <c r="AY237" s="23" t="s">
        <v>120</v>
      </c>
      <c r="BE237" s="178">
        <f>IF(N237="základní",J237,0)</f>
        <v>99360</v>
      </c>
      <c r="BF237" s="178">
        <f>IF(N237="snížená",J237,0)</f>
        <v>0</v>
      </c>
      <c r="BG237" s="178">
        <f>IF(N237="zákl. přenesená",J237,0)</f>
        <v>0</v>
      </c>
      <c r="BH237" s="178">
        <f>IF(N237="sníž. přenesená",J237,0)</f>
        <v>0</v>
      </c>
      <c r="BI237" s="178">
        <f>IF(N237="nulová",J237,0)</f>
        <v>0</v>
      </c>
      <c r="BJ237" s="23" t="s">
        <v>74</v>
      </c>
      <c r="BK237" s="178">
        <f>ROUND(I237*H237,2)</f>
        <v>99360</v>
      </c>
      <c r="BL237" s="23" t="s">
        <v>123</v>
      </c>
      <c r="BM237" s="23" t="s">
        <v>491</v>
      </c>
    </row>
    <row r="238" s="1" customFormat="1">
      <c r="B238" s="39"/>
      <c r="D238" s="179" t="s">
        <v>131</v>
      </c>
      <c r="F238" s="180" t="s">
        <v>492</v>
      </c>
      <c r="L238" s="39"/>
      <c r="M238" s="181"/>
      <c r="N238" s="40"/>
      <c r="O238" s="40"/>
      <c r="P238" s="40"/>
      <c r="Q238" s="40"/>
      <c r="R238" s="40"/>
      <c r="S238" s="40"/>
      <c r="T238" s="78"/>
      <c r="AT238" s="23" t="s">
        <v>131</v>
      </c>
      <c r="AU238" s="23" t="s">
        <v>76</v>
      </c>
    </row>
    <row r="239" s="1" customFormat="1">
      <c r="B239" s="39"/>
      <c r="D239" s="179" t="s">
        <v>133</v>
      </c>
      <c r="F239" s="182" t="s">
        <v>493</v>
      </c>
      <c r="L239" s="39"/>
      <c r="M239" s="181"/>
      <c r="N239" s="40"/>
      <c r="O239" s="40"/>
      <c r="P239" s="40"/>
      <c r="Q239" s="40"/>
      <c r="R239" s="40"/>
      <c r="S239" s="40"/>
      <c r="T239" s="78"/>
      <c r="AT239" s="23" t="s">
        <v>133</v>
      </c>
      <c r="AU239" s="23" t="s">
        <v>76</v>
      </c>
    </row>
    <row r="240" s="10" customFormat="1">
      <c r="B240" s="183"/>
      <c r="D240" s="179" t="s">
        <v>144</v>
      </c>
      <c r="E240" s="184" t="s">
        <v>5</v>
      </c>
      <c r="F240" s="185" t="s">
        <v>363</v>
      </c>
      <c r="H240" s="186">
        <v>18</v>
      </c>
      <c r="L240" s="183"/>
      <c r="M240" s="187"/>
      <c r="N240" s="188"/>
      <c r="O240" s="188"/>
      <c r="P240" s="188"/>
      <c r="Q240" s="188"/>
      <c r="R240" s="188"/>
      <c r="S240" s="188"/>
      <c r="T240" s="189"/>
      <c r="AT240" s="184" t="s">
        <v>144</v>
      </c>
      <c r="AU240" s="184" t="s">
        <v>76</v>
      </c>
      <c r="AV240" s="10" t="s">
        <v>76</v>
      </c>
      <c r="AW240" s="10" t="s">
        <v>30</v>
      </c>
      <c r="AX240" s="10" t="s">
        <v>74</v>
      </c>
      <c r="AY240" s="184" t="s">
        <v>120</v>
      </c>
    </row>
    <row r="241" s="1" customFormat="1" ht="16.5" customHeight="1">
      <c r="B241" s="167"/>
      <c r="C241" s="168" t="s">
        <v>494</v>
      </c>
      <c r="D241" s="168" t="s">
        <v>124</v>
      </c>
      <c r="E241" s="169" t="s">
        <v>495</v>
      </c>
      <c r="F241" s="170" t="s">
        <v>496</v>
      </c>
      <c r="G241" s="171" t="s">
        <v>249</v>
      </c>
      <c r="H241" s="172">
        <v>5</v>
      </c>
      <c r="I241" s="173">
        <v>1840</v>
      </c>
      <c r="J241" s="173">
        <f>ROUND(I241*H241,2)</f>
        <v>9200</v>
      </c>
      <c r="K241" s="170" t="s">
        <v>128</v>
      </c>
      <c r="L241" s="39"/>
      <c r="M241" s="174" t="s">
        <v>5</v>
      </c>
      <c r="N241" s="175" t="s">
        <v>37</v>
      </c>
      <c r="O241" s="176">
        <v>0</v>
      </c>
      <c r="P241" s="176">
        <f>O241*H241</f>
        <v>0</v>
      </c>
      <c r="Q241" s="176">
        <v>0</v>
      </c>
      <c r="R241" s="176">
        <f>Q241*H241</f>
        <v>0</v>
      </c>
      <c r="S241" s="176">
        <v>0</v>
      </c>
      <c r="T241" s="177">
        <f>S241*H241</f>
        <v>0</v>
      </c>
      <c r="AR241" s="23" t="s">
        <v>123</v>
      </c>
      <c r="AT241" s="23" t="s">
        <v>124</v>
      </c>
      <c r="AU241" s="23" t="s">
        <v>76</v>
      </c>
      <c r="AY241" s="23" t="s">
        <v>120</v>
      </c>
      <c r="BE241" s="178">
        <f>IF(N241="základní",J241,0)</f>
        <v>9200</v>
      </c>
      <c r="BF241" s="178">
        <f>IF(N241="snížená",J241,0)</f>
        <v>0</v>
      </c>
      <c r="BG241" s="178">
        <f>IF(N241="zákl. přenesená",J241,0)</f>
        <v>0</v>
      </c>
      <c r="BH241" s="178">
        <f>IF(N241="sníž. přenesená",J241,0)</f>
        <v>0</v>
      </c>
      <c r="BI241" s="178">
        <f>IF(N241="nulová",J241,0)</f>
        <v>0</v>
      </c>
      <c r="BJ241" s="23" t="s">
        <v>74</v>
      </c>
      <c r="BK241" s="178">
        <f>ROUND(I241*H241,2)</f>
        <v>9200</v>
      </c>
      <c r="BL241" s="23" t="s">
        <v>123</v>
      </c>
      <c r="BM241" s="23" t="s">
        <v>497</v>
      </c>
    </row>
    <row r="242" s="1" customFormat="1">
      <c r="B242" s="39"/>
      <c r="D242" s="179" t="s">
        <v>131</v>
      </c>
      <c r="F242" s="180" t="s">
        <v>496</v>
      </c>
      <c r="L242" s="39"/>
      <c r="M242" s="181"/>
      <c r="N242" s="40"/>
      <c r="O242" s="40"/>
      <c r="P242" s="40"/>
      <c r="Q242" s="40"/>
      <c r="R242" s="40"/>
      <c r="S242" s="40"/>
      <c r="T242" s="78"/>
      <c r="AT242" s="23" t="s">
        <v>131</v>
      </c>
      <c r="AU242" s="23" t="s">
        <v>76</v>
      </c>
    </row>
    <row r="243" s="1" customFormat="1">
      <c r="B243" s="39"/>
      <c r="D243" s="179" t="s">
        <v>133</v>
      </c>
      <c r="F243" s="182" t="s">
        <v>498</v>
      </c>
      <c r="L243" s="39"/>
      <c r="M243" s="181"/>
      <c r="N243" s="40"/>
      <c r="O243" s="40"/>
      <c r="P243" s="40"/>
      <c r="Q243" s="40"/>
      <c r="R243" s="40"/>
      <c r="S243" s="40"/>
      <c r="T243" s="78"/>
      <c r="AT243" s="23" t="s">
        <v>133</v>
      </c>
      <c r="AU243" s="23" t="s">
        <v>76</v>
      </c>
    </row>
    <row r="244" s="10" customFormat="1">
      <c r="B244" s="183"/>
      <c r="D244" s="179" t="s">
        <v>144</v>
      </c>
      <c r="E244" s="184" t="s">
        <v>5</v>
      </c>
      <c r="F244" s="185" t="s">
        <v>151</v>
      </c>
      <c r="H244" s="186">
        <v>5</v>
      </c>
      <c r="L244" s="183"/>
      <c r="M244" s="187"/>
      <c r="N244" s="188"/>
      <c r="O244" s="188"/>
      <c r="P244" s="188"/>
      <c r="Q244" s="188"/>
      <c r="R244" s="188"/>
      <c r="S244" s="188"/>
      <c r="T244" s="189"/>
      <c r="AT244" s="184" t="s">
        <v>144</v>
      </c>
      <c r="AU244" s="184" t="s">
        <v>76</v>
      </c>
      <c r="AV244" s="10" t="s">
        <v>76</v>
      </c>
      <c r="AW244" s="10" t="s">
        <v>30</v>
      </c>
      <c r="AX244" s="10" t="s">
        <v>74</v>
      </c>
      <c r="AY244" s="184" t="s">
        <v>120</v>
      </c>
    </row>
    <row r="245" s="1" customFormat="1" ht="25.5" customHeight="1">
      <c r="B245" s="167"/>
      <c r="C245" s="168" t="s">
        <v>499</v>
      </c>
      <c r="D245" s="168" t="s">
        <v>124</v>
      </c>
      <c r="E245" s="169" t="s">
        <v>500</v>
      </c>
      <c r="F245" s="170" t="s">
        <v>501</v>
      </c>
      <c r="G245" s="171" t="s">
        <v>249</v>
      </c>
      <c r="H245" s="172">
        <v>22.899999999999999</v>
      </c>
      <c r="I245" s="173">
        <v>6750</v>
      </c>
      <c r="J245" s="173">
        <f>ROUND(I245*H245,2)</f>
        <v>154575</v>
      </c>
      <c r="K245" s="170" t="s">
        <v>5</v>
      </c>
      <c r="L245" s="39"/>
      <c r="M245" s="174" t="s">
        <v>5</v>
      </c>
      <c r="N245" s="175" t="s">
        <v>37</v>
      </c>
      <c r="O245" s="176">
        <v>0</v>
      </c>
      <c r="P245" s="176">
        <f>O245*H245</f>
        <v>0</v>
      </c>
      <c r="Q245" s="176">
        <v>0</v>
      </c>
      <c r="R245" s="176">
        <f>Q245*H245</f>
        <v>0</v>
      </c>
      <c r="S245" s="176">
        <v>0</v>
      </c>
      <c r="T245" s="177">
        <f>S245*H245</f>
        <v>0</v>
      </c>
      <c r="AR245" s="23" t="s">
        <v>123</v>
      </c>
      <c r="AT245" s="23" t="s">
        <v>124</v>
      </c>
      <c r="AU245" s="23" t="s">
        <v>76</v>
      </c>
      <c r="AY245" s="23" t="s">
        <v>120</v>
      </c>
      <c r="BE245" s="178">
        <f>IF(N245="základní",J245,0)</f>
        <v>154575</v>
      </c>
      <c r="BF245" s="178">
        <f>IF(N245="snížená",J245,0)</f>
        <v>0</v>
      </c>
      <c r="BG245" s="178">
        <f>IF(N245="zákl. přenesená",J245,0)</f>
        <v>0</v>
      </c>
      <c r="BH245" s="178">
        <f>IF(N245="sníž. přenesená",J245,0)</f>
        <v>0</v>
      </c>
      <c r="BI245" s="178">
        <f>IF(N245="nulová",J245,0)</f>
        <v>0</v>
      </c>
      <c r="BJ245" s="23" t="s">
        <v>74</v>
      </c>
      <c r="BK245" s="178">
        <f>ROUND(I245*H245,2)</f>
        <v>154575</v>
      </c>
      <c r="BL245" s="23" t="s">
        <v>123</v>
      </c>
      <c r="BM245" s="23" t="s">
        <v>502</v>
      </c>
    </row>
    <row r="246" s="1" customFormat="1">
      <c r="B246" s="39"/>
      <c r="D246" s="179" t="s">
        <v>131</v>
      </c>
      <c r="F246" s="180" t="s">
        <v>503</v>
      </c>
      <c r="L246" s="39"/>
      <c r="M246" s="181"/>
      <c r="N246" s="40"/>
      <c r="O246" s="40"/>
      <c r="P246" s="40"/>
      <c r="Q246" s="40"/>
      <c r="R246" s="40"/>
      <c r="S246" s="40"/>
      <c r="T246" s="78"/>
      <c r="AT246" s="23" t="s">
        <v>131</v>
      </c>
      <c r="AU246" s="23" t="s">
        <v>76</v>
      </c>
    </row>
    <row r="247" s="1" customFormat="1">
      <c r="B247" s="39"/>
      <c r="D247" s="179" t="s">
        <v>133</v>
      </c>
      <c r="F247" s="182" t="s">
        <v>504</v>
      </c>
      <c r="L247" s="39"/>
      <c r="M247" s="181"/>
      <c r="N247" s="40"/>
      <c r="O247" s="40"/>
      <c r="P247" s="40"/>
      <c r="Q247" s="40"/>
      <c r="R247" s="40"/>
      <c r="S247" s="40"/>
      <c r="T247" s="78"/>
      <c r="AT247" s="23" t="s">
        <v>133</v>
      </c>
      <c r="AU247" s="23" t="s">
        <v>76</v>
      </c>
    </row>
    <row r="248" s="10" customFormat="1">
      <c r="B248" s="183"/>
      <c r="D248" s="179" t="s">
        <v>144</v>
      </c>
      <c r="E248" s="184" t="s">
        <v>5</v>
      </c>
      <c r="F248" s="185" t="s">
        <v>505</v>
      </c>
      <c r="H248" s="186">
        <v>22.899999999999999</v>
      </c>
      <c r="L248" s="183"/>
      <c r="M248" s="187"/>
      <c r="N248" s="188"/>
      <c r="O248" s="188"/>
      <c r="P248" s="188"/>
      <c r="Q248" s="188"/>
      <c r="R248" s="188"/>
      <c r="S248" s="188"/>
      <c r="T248" s="189"/>
      <c r="AT248" s="184" t="s">
        <v>144</v>
      </c>
      <c r="AU248" s="184" t="s">
        <v>76</v>
      </c>
      <c r="AV248" s="10" t="s">
        <v>76</v>
      </c>
      <c r="AW248" s="10" t="s">
        <v>30</v>
      </c>
      <c r="AX248" s="10" t="s">
        <v>74</v>
      </c>
      <c r="AY248" s="184" t="s">
        <v>120</v>
      </c>
    </row>
    <row r="249" s="1" customFormat="1" ht="16.5" customHeight="1">
      <c r="B249" s="167"/>
      <c r="C249" s="168" t="s">
        <v>506</v>
      </c>
      <c r="D249" s="168" t="s">
        <v>124</v>
      </c>
      <c r="E249" s="169" t="s">
        <v>507</v>
      </c>
      <c r="F249" s="170" t="s">
        <v>508</v>
      </c>
      <c r="G249" s="171" t="s">
        <v>249</v>
      </c>
      <c r="H249" s="172">
        <v>2</v>
      </c>
      <c r="I249" s="173">
        <v>4360</v>
      </c>
      <c r="J249" s="173">
        <f>ROUND(I249*H249,2)</f>
        <v>8720</v>
      </c>
      <c r="K249" s="170" t="s">
        <v>128</v>
      </c>
      <c r="L249" s="39"/>
      <c r="M249" s="174" t="s">
        <v>5</v>
      </c>
      <c r="N249" s="175" t="s">
        <v>37</v>
      </c>
      <c r="O249" s="176">
        <v>0</v>
      </c>
      <c r="P249" s="176">
        <f>O249*H249</f>
        <v>0</v>
      </c>
      <c r="Q249" s="176">
        <v>0</v>
      </c>
      <c r="R249" s="176">
        <f>Q249*H249</f>
        <v>0</v>
      </c>
      <c r="S249" s="176">
        <v>0</v>
      </c>
      <c r="T249" s="177">
        <f>S249*H249</f>
        <v>0</v>
      </c>
      <c r="AR249" s="23" t="s">
        <v>123</v>
      </c>
      <c r="AT249" s="23" t="s">
        <v>124</v>
      </c>
      <c r="AU249" s="23" t="s">
        <v>76</v>
      </c>
      <c r="AY249" s="23" t="s">
        <v>120</v>
      </c>
      <c r="BE249" s="178">
        <f>IF(N249="základní",J249,0)</f>
        <v>8720</v>
      </c>
      <c r="BF249" s="178">
        <f>IF(N249="snížená",J249,0)</f>
        <v>0</v>
      </c>
      <c r="BG249" s="178">
        <f>IF(N249="zákl. přenesená",J249,0)</f>
        <v>0</v>
      </c>
      <c r="BH249" s="178">
        <f>IF(N249="sníž. přenesená",J249,0)</f>
        <v>0</v>
      </c>
      <c r="BI249" s="178">
        <f>IF(N249="nulová",J249,0)</f>
        <v>0</v>
      </c>
      <c r="BJ249" s="23" t="s">
        <v>74</v>
      </c>
      <c r="BK249" s="178">
        <f>ROUND(I249*H249,2)</f>
        <v>8720</v>
      </c>
      <c r="BL249" s="23" t="s">
        <v>123</v>
      </c>
      <c r="BM249" s="23" t="s">
        <v>509</v>
      </c>
    </row>
    <row r="250" s="1" customFormat="1">
      <c r="B250" s="39"/>
      <c r="D250" s="179" t="s">
        <v>131</v>
      </c>
      <c r="F250" s="180" t="s">
        <v>508</v>
      </c>
      <c r="L250" s="39"/>
      <c r="M250" s="181"/>
      <c r="N250" s="40"/>
      <c r="O250" s="40"/>
      <c r="P250" s="40"/>
      <c r="Q250" s="40"/>
      <c r="R250" s="40"/>
      <c r="S250" s="40"/>
      <c r="T250" s="78"/>
      <c r="AT250" s="23" t="s">
        <v>131</v>
      </c>
      <c r="AU250" s="23" t="s">
        <v>76</v>
      </c>
    </row>
    <row r="251" s="1" customFormat="1">
      <c r="B251" s="39"/>
      <c r="D251" s="179" t="s">
        <v>133</v>
      </c>
      <c r="F251" s="182" t="s">
        <v>510</v>
      </c>
      <c r="L251" s="39"/>
      <c r="M251" s="181"/>
      <c r="N251" s="40"/>
      <c r="O251" s="40"/>
      <c r="P251" s="40"/>
      <c r="Q251" s="40"/>
      <c r="R251" s="40"/>
      <c r="S251" s="40"/>
      <c r="T251" s="78"/>
      <c r="AT251" s="23" t="s">
        <v>133</v>
      </c>
      <c r="AU251" s="23" t="s">
        <v>76</v>
      </c>
    </row>
    <row r="252" s="10" customFormat="1">
      <c r="B252" s="183"/>
      <c r="D252" s="179" t="s">
        <v>144</v>
      </c>
      <c r="E252" s="184" t="s">
        <v>5</v>
      </c>
      <c r="F252" s="185" t="s">
        <v>76</v>
      </c>
      <c r="H252" s="186">
        <v>2</v>
      </c>
      <c r="L252" s="183"/>
      <c r="M252" s="187"/>
      <c r="N252" s="188"/>
      <c r="O252" s="188"/>
      <c r="P252" s="188"/>
      <c r="Q252" s="188"/>
      <c r="R252" s="188"/>
      <c r="S252" s="188"/>
      <c r="T252" s="189"/>
      <c r="AT252" s="184" t="s">
        <v>144</v>
      </c>
      <c r="AU252" s="184" t="s">
        <v>76</v>
      </c>
      <c r="AV252" s="10" t="s">
        <v>76</v>
      </c>
      <c r="AW252" s="10" t="s">
        <v>30</v>
      </c>
      <c r="AX252" s="10" t="s">
        <v>74</v>
      </c>
      <c r="AY252" s="184" t="s">
        <v>120</v>
      </c>
    </row>
    <row r="253" s="1" customFormat="1" ht="16.5" customHeight="1">
      <c r="B253" s="167"/>
      <c r="C253" s="168" t="s">
        <v>511</v>
      </c>
      <c r="D253" s="168" t="s">
        <v>124</v>
      </c>
      <c r="E253" s="169" t="s">
        <v>512</v>
      </c>
      <c r="F253" s="170" t="s">
        <v>513</v>
      </c>
      <c r="G253" s="171" t="s">
        <v>276</v>
      </c>
      <c r="H253" s="172">
        <v>1</v>
      </c>
      <c r="I253" s="173">
        <v>1040</v>
      </c>
      <c r="J253" s="173">
        <f>ROUND(I253*H253,2)</f>
        <v>1040</v>
      </c>
      <c r="K253" s="170" t="s">
        <v>128</v>
      </c>
      <c r="L253" s="39"/>
      <c r="M253" s="174" t="s">
        <v>5</v>
      </c>
      <c r="N253" s="175" t="s">
        <v>37</v>
      </c>
      <c r="O253" s="176">
        <v>0</v>
      </c>
      <c r="P253" s="176">
        <f>O253*H253</f>
        <v>0</v>
      </c>
      <c r="Q253" s="176">
        <v>0</v>
      </c>
      <c r="R253" s="176">
        <f>Q253*H253</f>
        <v>0</v>
      </c>
      <c r="S253" s="176">
        <v>0</v>
      </c>
      <c r="T253" s="177">
        <f>S253*H253</f>
        <v>0</v>
      </c>
      <c r="AR253" s="23" t="s">
        <v>123</v>
      </c>
      <c r="AT253" s="23" t="s">
        <v>124</v>
      </c>
      <c r="AU253" s="23" t="s">
        <v>76</v>
      </c>
      <c r="AY253" s="23" t="s">
        <v>120</v>
      </c>
      <c r="BE253" s="178">
        <f>IF(N253="základní",J253,0)</f>
        <v>1040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23" t="s">
        <v>74</v>
      </c>
      <c r="BK253" s="178">
        <f>ROUND(I253*H253,2)</f>
        <v>1040</v>
      </c>
      <c r="BL253" s="23" t="s">
        <v>123</v>
      </c>
      <c r="BM253" s="23" t="s">
        <v>514</v>
      </c>
    </row>
    <row r="254" s="1" customFormat="1">
      <c r="B254" s="39"/>
      <c r="D254" s="179" t="s">
        <v>131</v>
      </c>
      <c r="F254" s="180" t="s">
        <v>513</v>
      </c>
      <c r="L254" s="39"/>
      <c r="M254" s="181"/>
      <c r="N254" s="40"/>
      <c r="O254" s="40"/>
      <c r="P254" s="40"/>
      <c r="Q254" s="40"/>
      <c r="R254" s="40"/>
      <c r="S254" s="40"/>
      <c r="T254" s="78"/>
      <c r="AT254" s="23" t="s">
        <v>131</v>
      </c>
      <c r="AU254" s="23" t="s">
        <v>76</v>
      </c>
    </row>
    <row r="255" s="1" customFormat="1">
      <c r="B255" s="39"/>
      <c r="D255" s="179" t="s">
        <v>133</v>
      </c>
      <c r="F255" s="182" t="s">
        <v>515</v>
      </c>
      <c r="L255" s="39"/>
      <c r="M255" s="181"/>
      <c r="N255" s="40"/>
      <c r="O255" s="40"/>
      <c r="P255" s="40"/>
      <c r="Q255" s="40"/>
      <c r="R255" s="40"/>
      <c r="S255" s="40"/>
      <c r="T255" s="78"/>
      <c r="AT255" s="23" t="s">
        <v>133</v>
      </c>
      <c r="AU255" s="23" t="s">
        <v>76</v>
      </c>
    </row>
    <row r="256" s="1" customFormat="1" ht="16.5" customHeight="1">
      <c r="B256" s="167"/>
      <c r="C256" s="168" t="s">
        <v>516</v>
      </c>
      <c r="D256" s="168" t="s">
        <v>124</v>
      </c>
      <c r="E256" s="169" t="s">
        <v>517</v>
      </c>
      <c r="F256" s="170" t="s">
        <v>518</v>
      </c>
      <c r="G256" s="171" t="s">
        <v>225</v>
      </c>
      <c r="H256" s="172">
        <v>15</v>
      </c>
      <c r="I256" s="173">
        <v>372</v>
      </c>
      <c r="J256" s="173">
        <f>ROUND(I256*H256,2)</f>
        <v>5580</v>
      </c>
      <c r="K256" s="170" t="s">
        <v>128</v>
      </c>
      <c r="L256" s="39"/>
      <c r="M256" s="174" t="s">
        <v>5</v>
      </c>
      <c r="N256" s="175" t="s">
        <v>37</v>
      </c>
      <c r="O256" s="176">
        <v>0</v>
      </c>
      <c r="P256" s="176">
        <f>O256*H256</f>
        <v>0</v>
      </c>
      <c r="Q256" s="176">
        <v>0</v>
      </c>
      <c r="R256" s="176">
        <f>Q256*H256</f>
        <v>0</v>
      </c>
      <c r="S256" s="176">
        <v>0</v>
      </c>
      <c r="T256" s="177">
        <f>S256*H256</f>
        <v>0</v>
      </c>
      <c r="AR256" s="23" t="s">
        <v>123</v>
      </c>
      <c r="AT256" s="23" t="s">
        <v>124</v>
      </c>
      <c r="AU256" s="23" t="s">
        <v>76</v>
      </c>
      <c r="AY256" s="23" t="s">
        <v>120</v>
      </c>
      <c r="BE256" s="178">
        <f>IF(N256="základní",J256,0)</f>
        <v>5580</v>
      </c>
      <c r="BF256" s="178">
        <f>IF(N256="snížená",J256,0)</f>
        <v>0</v>
      </c>
      <c r="BG256" s="178">
        <f>IF(N256="zákl. přenesená",J256,0)</f>
        <v>0</v>
      </c>
      <c r="BH256" s="178">
        <f>IF(N256="sníž. přenesená",J256,0)</f>
        <v>0</v>
      </c>
      <c r="BI256" s="178">
        <f>IF(N256="nulová",J256,0)</f>
        <v>0</v>
      </c>
      <c r="BJ256" s="23" t="s">
        <v>74</v>
      </c>
      <c r="BK256" s="178">
        <f>ROUND(I256*H256,2)</f>
        <v>5580</v>
      </c>
      <c r="BL256" s="23" t="s">
        <v>123</v>
      </c>
      <c r="BM256" s="23" t="s">
        <v>519</v>
      </c>
    </row>
    <row r="257" s="1" customFormat="1">
      <c r="B257" s="39"/>
      <c r="D257" s="179" t="s">
        <v>131</v>
      </c>
      <c r="F257" s="180" t="s">
        <v>518</v>
      </c>
      <c r="L257" s="39"/>
      <c r="M257" s="181"/>
      <c r="N257" s="40"/>
      <c r="O257" s="40"/>
      <c r="P257" s="40"/>
      <c r="Q257" s="40"/>
      <c r="R257" s="40"/>
      <c r="S257" s="40"/>
      <c r="T257" s="78"/>
      <c r="AT257" s="23" t="s">
        <v>131</v>
      </c>
      <c r="AU257" s="23" t="s">
        <v>76</v>
      </c>
    </row>
    <row r="258" s="1" customFormat="1">
      <c r="B258" s="39"/>
      <c r="D258" s="179" t="s">
        <v>133</v>
      </c>
      <c r="F258" s="182" t="s">
        <v>520</v>
      </c>
      <c r="L258" s="39"/>
      <c r="M258" s="181"/>
      <c r="N258" s="40"/>
      <c r="O258" s="40"/>
      <c r="P258" s="40"/>
      <c r="Q258" s="40"/>
      <c r="R258" s="40"/>
      <c r="S258" s="40"/>
      <c r="T258" s="78"/>
      <c r="AT258" s="23" t="s">
        <v>133</v>
      </c>
      <c r="AU258" s="23" t="s">
        <v>76</v>
      </c>
    </row>
    <row r="259" s="10" customFormat="1">
      <c r="B259" s="183"/>
      <c r="D259" s="179" t="s">
        <v>144</v>
      </c>
      <c r="E259" s="184" t="s">
        <v>5</v>
      </c>
      <c r="F259" s="185" t="s">
        <v>521</v>
      </c>
      <c r="H259" s="186">
        <v>15</v>
      </c>
      <c r="L259" s="183"/>
      <c r="M259" s="187"/>
      <c r="N259" s="188"/>
      <c r="O259" s="188"/>
      <c r="P259" s="188"/>
      <c r="Q259" s="188"/>
      <c r="R259" s="188"/>
      <c r="S259" s="188"/>
      <c r="T259" s="189"/>
      <c r="AT259" s="184" t="s">
        <v>144</v>
      </c>
      <c r="AU259" s="184" t="s">
        <v>76</v>
      </c>
      <c r="AV259" s="10" t="s">
        <v>76</v>
      </c>
      <c r="AW259" s="10" t="s">
        <v>30</v>
      </c>
      <c r="AX259" s="10" t="s">
        <v>74</v>
      </c>
      <c r="AY259" s="184" t="s">
        <v>120</v>
      </c>
    </row>
    <row r="260" s="1" customFormat="1" ht="16.5" customHeight="1">
      <c r="B260" s="167"/>
      <c r="C260" s="168" t="s">
        <v>522</v>
      </c>
      <c r="D260" s="168" t="s">
        <v>124</v>
      </c>
      <c r="E260" s="169" t="s">
        <v>523</v>
      </c>
      <c r="F260" s="170" t="s">
        <v>524</v>
      </c>
      <c r="G260" s="171" t="s">
        <v>249</v>
      </c>
      <c r="H260" s="172">
        <v>20.699999999999999</v>
      </c>
      <c r="I260" s="173">
        <v>208</v>
      </c>
      <c r="J260" s="173">
        <f>ROUND(I260*H260,2)</f>
        <v>4305.6000000000004</v>
      </c>
      <c r="K260" s="170" t="s">
        <v>128</v>
      </c>
      <c r="L260" s="39"/>
      <c r="M260" s="174" t="s">
        <v>5</v>
      </c>
      <c r="N260" s="175" t="s">
        <v>37</v>
      </c>
      <c r="O260" s="176">
        <v>0</v>
      </c>
      <c r="P260" s="176">
        <f>O260*H260</f>
        <v>0</v>
      </c>
      <c r="Q260" s="176">
        <v>0</v>
      </c>
      <c r="R260" s="176">
        <f>Q260*H260</f>
        <v>0</v>
      </c>
      <c r="S260" s="176">
        <v>0</v>
      </c>
      <c r="T260" s="177">
        <f>S260*H260</f>
        <v>0</v>
      </c>
      <c r="AR260" s="23" t="s">
        <v>123</v>
      </c>
      <c r="AT260" s="23" t="s">
        <v>124</v>
      </c>
      <c r="AU260" s="23" t="s">
        <v>76</v>
      </c>
      <c r="AY260" s="23" t="s">
        <v>120</v>
      </c>
      <c r="BE260" s="178">
        <f>IF(N260="základní",J260,0)</f>
        <v>4305.6000000000004</v>
      </c>
      <c r="BF260" s="178">
        <f>IF(N260="snížená",J260,0)</f>
        <v>0</v>
      </c>
      <c r="BG260" s="178">
        <f>IF(N260="zákl. přenesená",J260,0)</f>
        <v>0</v>
      </c>
      <c r="BH260" s="178">
        <f>IF(N260="sníž. přenesená",J260,0)</f>
        <v>0</v>
      </c>
      <c r="BI260" s="178">
        <f>IF(N260="nulová",J260,0)</f>
        <v>0</v>
      </c>
      <c r="BJ260" s="23" t="s">
        <v>74</v>
      </c>
      <c r="BK260" s="178">
        <f>ROUND(I260*H260,2)</f>
        <v>4305.6000000000004</v>
      </c>
      <c r="BL260" s="23" t="s">
        <v>123</v>
      </c>
      <c r="BM260" s="23" t="s">
        <v>525</v>
      </c>
    </row>
    <row r="261" s="1" customFormat="1">
      <c r="B261" s="39"/>
      <c r="D261" s="179" t="s">
        <v>131</v>
      </c>
      <c r="F261" s="180" t="s">
        <v>526</v>
      </c>
      <c r="L261" s="39"/>
      <c r="M261" s="181"/>
      <c r="N261" s="40"/>
      <c r="O261" s="40"/>
      <c r="P261" s="40"/>
      <c r="Q261" s="40"/>
      <c r="R261" s="40"/>
      <c r="S261" s="40"/>
      <c r="T261" s="78"/>
      <c r="AT261" s="23" t="s">
        <v>131</v>
      </c>
      <c r="AU261" s="23" t="s">
        <v>76</v>
      </c>
    </row>
    <row r="262" s="1" customFormat="1">
      <c r="B262" s="39"/>
      <c r="D262" s="179" t="s">
        <v>133</v>
      </c>
      <c r="F262" s="182" t="s">
        <v>527</v>
      </c>
      <c r="L262" s="39"/>
      <c r="M262" s="181"/>
      <c r="N262" s="40"/>
      <c r="O262" s="40"/>
      <c r="P262" s="40"/>
      <c r="Q262" s="40"/>
      <c r="R262" s="40"/>
      <c r="S262" s="40"/>
      <c r="T262" s="78"/>
      <c r="AT262" s="23" t="s">
        <v>133</v>
      </c>
      <c r="AU262" s="23" t="s">
        <v>76</v>
      </c>
    </row>
    <row r="263" s="10" customFormat="1">
      <c r="B263" s="183"/>
      <c r="D263" s="179" t="s">
        <v>144</v>
      </c>
      <c r="E263" s="184" t="s">
        <v>5</v>
      </c>
      <c r="F263" s="185" t="s">
        <v>528</v>
      </c>
      <c r="H263" s="186">
        <v>20.699999999999999</v>
      </c>
      <c r="L263" s="183"/>
      <c r="M263" s="187"/>
      <c r="N263" s="188"/>
      <c r="O263" s="188"/>
      <c r="P263" s="188"/>
      <c r="Q263" s="188"/>
      <c r="R263" s="188"/>
      <c r="S263" s="188"/>
      <c r="T263" s="189"/>
      <c r="AT263" s="184" t="s">
        <v>144</v>
      </c>
      <c r="AU263" s="184" t="s">
        <v>76</v>
      </c>
      <c r="AV263" s="10" t="s">
        <v>76</v>
      </c>
      <c r="AW263" s="10" t="s">
        <v>30</v>
      </c>
      <c r="AX263" s="10" t="s">
        <v>74</v>
      </c>
      <c r="AY263" s="184" t="s">
        <v>120</v>
      </c>
    </row>
    <row r="264" s="1" customFormat="1" ht="16.5" customHeight="1">
      <c r="B264" s="167"/>
      <c r="C264" s="168" t="s">
        <v>529</v>
      </c>
      <c r="D264" s="168" t="s">
        <v>124</v>
      </c>
      <c r="E264" s="169" t="s">
        <v>530</v>
      </c>
      <c r="F264" s="170" t="s">
        <v>531</v>
      </c>
      <c r="G264" s="171" t="s">
        <v>249</v>
      </c>
      <c r="H264" s="172">
        <v>8.5</v>
      </c>
      <c r="I264" s="173">
        <v>333</v>
      </c>
      <c r="J264" s="173">
        <f>ROUND(I264*H264,2)</f>
        <v>2830.5</v>
      </c>
      <c r="K264" s="170" t="s">
        <v>128</v>
      </c>
      <c r="L264" s="39"/>
      <c r="M264" s="174" t="s">
        <v>5</v>
      </c>
      <c r="N264" s="175" t="s">
        <v>37</v>
      </c>
      <c r="O264" s="176">
        <v>0</v>
      </c>
      <c r="P264" s="176">
        <f>O264*H264</f>
        <v>0</v>
      </c>
      <c r="Q264" s="176">
        <v>0</v>
      </c>
      <c r="R264" s="176">
        <f>Q264*H264</f>
        <v>0</v>
      </c>
      <c r="S264" s="176">
        <v>0</v>
      </c>
      <c r="T264" s="177">
        <f>S264*H264</f>
        <v>0</v>
      </c>
      <c r="AR264" s="23" t="s">
        <v>123</v>
      </c>
      <c r="AT264" s="23" t="s">
        <v>124</v>
      </c>
      <c r="AU264" s="23" t="s">
        <v>76</v>
      </c>
      <c r="AY264" s="23" t="s">
        <v>120</v>
      </c>
      <c r="BE264" s="178">
        <f>IF(N264="základní",J264,0)</f>
        <v>2830.5</v>
      </c>
      <c r="BF264" s="178">
        <f>IF(N264="snížená",J264,0)</f>
        <v>0</v>
      </c>
      <c r="BG264" s="178">
        <f>IF(N264="zákl. přenesená",J264,0)</f>
        <v>0</v>
      </c>
      <c r="BH264" s="178">
        <f>IF(N264="sníž. přenesená",J264,0)</f>
        <v>0</v>
      </c>
      <c r="BI264" s="178">
        <f>IF(N264="nulová",J264,0)</f>
        <v>0</v>
      </c>
      <c r="BJ264" s="23" t="s">
        <v>74</v>
      </c>
      <c r="BK264" s="178">
        <f>ROUND(I264*H264,2)</f>
        <v>2830.5</v>
      </c>
      <c r="BL264" s="23" t="s">
        <v>123</v>
      </c>
      <c r="BM264" s="23" t="s">
        <v>532</v>
      </c>
    </row>
    <row r="265" s="1" customFormat="1">
      <c r="B265" s="39"/>
      <c r="D265" s="179" t="s">
        <v>131</v>
      </c>
      <c r="F265" s="180" t="s">
        <v>533</v>
      </c>
      <c r="L265" s="39"/>
      <c r="M265" s="181"/>
      <c r="N265" s="40"/>
      <c r="O265" s="40"/>
      <c r="P265" s="40"/>
      <c r="Q265" s="40"/>
      <c r="R265" s="40"/>
      <c r="S265" s="40"/>
      <c r="T265" s="78"/>
      <c r="AT265" s="23" t="s">
        <v>131</v>
      </c>
      <c r="AU265" s="23" t="s">
        <v>76</v>
      </c>
    </row>
    <row r="266" s="1" customFormat="1">
      <c r="B266" s="39"/>
      <c r="D266" s="179" t="s">
        <v>133</v>
      </c>
      <c r="F266" s="182" t="s">
        <v>527</v>
      </c>
      <c r="L266" s="39"/>
      <c r="M266" s="181"/>
      <c r="N266" s="40"/>
      <c r="O266" s="40"/>
      <c r="P266" s="40"/>
      <c r="Q266" s="40"/>
      <c r="R266" s="40"/>
      <c r="S266" s="40"/>
      <c r="T266" s="78"/>
      <c r="AT266" s="23" t="s">
        <v>133</v>
      </c>
      <c r="AU266" s="23" t="s">
        <v>76</v>
      </c>
    </row>
    <row r="267" s="10" customFormat="1">
      <c r="B267" s="183"/>
      <c r="D267" s="179" t="s">
        <v>144</v>
      </c>
      <c r="E267" s="184" t="s">
        <v>5</v>
      </c>
      <c r="F267" s="185" t="s">
        <v>534</v>
      </c>
      <c r="H267" s="186">
        <v>8.5</v>
      </c>
      <c r="L267" s="183"/>
      <c r="M267" s="187"/>
      <c r="N267" s="188"/>
      <c r="O267" s="188"/>
      <c r="P267" s="188"/>
      <c r="Q267" s="188"/>
      <c r="R267" s="188"/>
      <c r="S267" s="188"/>
      <c r="T267" s="189"/>
      <c r="AT267" s="184" t="s">
        <v>144</v>
      </c>
      <c r="AU267" s="184" t="s">
        <v>76</v>
      </c>
      <c r="AV267" s="10" t="s">
        <v>76</v>
      </c>
      <c r="AW267" s="10" t="s">
        <v>30</v>
      </c>
      <c r="AX267" s="10" t="s">
        <v>74</v>
      </c>
      <c r="AY267" s="184" t="s">
        <v>120</v>
      </c>
    </row>
    <row r="268" s="1" customFormat="1" ht="16.5" customHeight="1">
      <c r="B268" s="167"/>
      <c r="C268" s="168" t="s">
        <v>535</v>
      </c>
      <c r="D268" s="168" t="s">
        <v>124</v>
      </c>
      <c r="E268" s="169" t="s">
        <v>536</v>
      </c>
      <c r="F268" s="170" t="s">
        <v>537</v>
      </c>
      <c r="G268" s="171" t="s">
        <v>276</v>
      </c>
      <c r="H268" s="172">
        <v>1</v>
      </c>
      <c r="I268" s="173">
        <v>11300</v>
      </c>
      <c r="J268" s="173">
        <f>ROUND(I268*H268,2)</f>
        <v>11300</v>
      </c>
      <c r="K268" s="170" t="s">
        <v>128</v>
      </c>
      <c r="L268" s="39"/>
      <c r="M268" s="174" t="s">
        <v>5</v>
      </c>
      <c r="N268" s="175" t="s">
        <v>37</v>
      </c>
      <c r="O268" s="176">
        <v>0</v>
      </c>
      <c r="P268" s="176">
        <f>O268*H268</f>
        <v>0</v>
      </c>
      <c r="Q268" s="176">
        <v>0</v>
      </c>
      <c r="R268" s="176">
        <f>Q268*H268</f>
        <v>0</v>
      </c>
      <c r="S268" s="176">
        <v>0</v>
      </c>
      <c r="T268" s="177">
        <f>S268*H268</f>
        <v>0</v>
      </c>
      <c r="AR268" s="23" t="s">
        <v>123</v>
      </c>
      <c r="AT268" s="23" t="s">
        <v>124</v>
      </c>
      <c r="AU268" s="23" t="s">
        <v>76</v>
      </c>
      <c r="AY268" s="23" t="s">
        <v>120</v>
      </c>
      <c r="BE268" s="178">
        <f>IF(N268="základní",J268,0)</f>
        <v>11300</v>
      </c>
      <c r="BF268" s="178">
        <f>IF(N268="snížená",J268,0)</f>
        <v>0</v>
      </c>
      <c r="BG268" s="178">
        <f>IF(N268="zákl. přenesená",J268,0)</f>
        <v>0</v>
      </c>
      <c r="BH268" s="178">
        <f>IF(N268="sníž. přenesená",J268,0)</f>
        <v>0</v>
      </c>
      <c r="BI268" s="178">
        <f>IF(N268="nulová",J268,0)</f>
        <v>0</v>
      </c>
      <c r="BJ268" s="23" t="s">
        <v>74</v>
      </c>
      <c r="BK268" s="178">
        <f>ROUND(I268*H268,2)</f>
        <v>11300</v>
      </c>
      <c r="BL268" s="23" t="s">
        <v>123</v>
      </c>
      <c r="BM268" s="23" t="s">
        <v>538</v>
      </c>
    </row>
    <row r="269" s="1" customFormat="1">
      <c r="B269" s="39"/>
      <c r="D269" s="179" t="s">
        <v>131</v>
      </c>
      <c r="F269" s="180" t="s">
        <v>539</v>
      </c>
      <c r="L269" s="39"/>
      <c r="M269" s="181"/>
      <c r="N269" s="40"/>
      <c r="O269" s="40"/>
      <c r="P269" s="40"/>
      <c r="Q269" s="40"/>
      <c r="R269" s="40"/>
      <c r="S269" s="40"/>
      <c r="T269" s="78"/>
      <c r="AT269" s="23" t="s">
        <v>131</v>
      </c>
      <c r="AU269" s="23" t="s">
        <v>76</v>
      </c>
    </row>
    <row r="270" s="1" customFormat="1">
      <c r="B270" s="39"/>
      <c r="D270" s="179" t="s">
        <v>133</v>
      </c>
      <c r="F270" s="182" t="s">
        <v>540</v>
      </c>
      <c r="L270" s="39"/>
      <c r="M270" s="181"/>
      <c r="N270" s="40"/>
      <c r="O270" s="40"/>
      <c r="P270" s="40"/>
      <c r="Q270" s="40"/>
      <c r="R270" s="40"/>
      <c r="S270" s="40"/>
      <c r="T270" s="78"/>
      <c r="AT270" s="23" t="s">
        <v>133</v>
      </c>
      <c r="AU270" s="23" t="s">
        <v>76</v>
      </c>
    </row>
    <row r="271" s="10" customFormat="1">
      <c r="B271" s="183"/>
      <c r="D271" s="179" t="s">
        <v>144</v>
      </c>
      <c r="E271" s="184" t="s">
        <v>5</v>
      </c>
      <c r="F271" s="185" t="s">
        <v>74</v>
      </c>
      <c r="H271" s="186">
        <v>1</v>
      </c>
      <c r="L271" s="183"/>
      <c r="M271" s="187"/>
      <c r="N271" s="188"/>
      <c r="O271" s="188"/>
      <c r="P271" s="188"/>
      <c r="Q271" s="188"/>
      <c r="R271" s="188"/>
      <c r="S271" s="188"/>
      <c r="T271" s="189"/>
      <c r="AT271" s="184" t="s">
        <v>144</v>
      </c>
      <c r="AU271" s="184" t="s">
        <v>76</v>
      </c>
      <c r="AV271" s="10" t="s">
        <v>76</v>
      </c>
      <c r="AW271" s="10" t="s">
        <v>30</v>
      </c>
      <c r="AX271" s="10" t="s">
        <v>74</v>
      </c>
      <c r="AY271" s="184" t="s">
        <v>120</v>
      </c>
    </row>
    <row r="272" s="1" customFormat="1" ht="16.5" customHeight="1">
      <c r="B272" s="167"/>
      <c r="C272" s="168" t="s">
        <v>541</v>
      </c>
      <c r="D272" s="168" t="s">
        <v>124</v>
      </c>
      <c r="E272" s="169" t="s">
        <v>542</v>
      </c>
      <c r="F272" s="170" t="s">
        <v>543</v>
      </c>
      <c r="G272" s="171" t="s">
        <v>249</v>
      </c>
      <c r="H272" s="172">
        <v>11</v>
      </c>
      <c r="I272" s="173">
        <v>2330</v>
      </c>
      <c r="J272" s="173">
        <f>ROUND(I272*H272,2)</f>
        <v>25630</v>
      </c>
      <c r="K272" s="170" t="s">
        <v>128</v>
      </c>
      <c r="L272" s="39"/>
      <c r="M272" s="174" t="s">
        <v>5</v>
      </c>
      <c r="N272" s="175" t="s">
        <v>37</v>
      </c>
      <c r="O272" s="176">
        <v>0</v>
      </c>
      <c r="P272" s="176">
        <f>O272*H272</f>
        <v>0</v>
      </c>
      <c r="Q272" s="176">
        <v>0</v>
      </c>
      <c r="R272" s="176">
        <f>Q272*H272</f>
        <v>0</v>
      </c>
      <c r="S272" s="176">
        <v>0</v>
      </c>
      <c r="T272" s="177">
        <f>S272*H272</f>
        <v>0</v>
      </c>
      <c r="AR272" s="23" t="s">
        <v>123</v>
      </c>
      <c r="AT272" s="23" t="s">
        <v>124</v>
      </c>
      <c r="AU272" s="23" t="s">
        <v>76</v>
      </c>
      <c r="AY272" s="23" t="s">
        <v>120</v>
      </c>
      <c r="BE272" s="178">
        <f>IF(N272="základní",J272,0)</f>
        <v>25630</v>
      </c>
      <c r="BF272" s="178">
        <f>IF(N272="snížená",J272,0)</f>
        <v>0</v>
      </c>
      <c r="BG272" s="178">
        <f>IF(N272="zákl. přenesená",J272,0)</f>
        <v>0</v>
      </c>
      <c r="BH272" s="178">
        <f>IF(N272="sníž. přenesená",J272,0)</f>
        <v>0</v>
      </c>
      <c r="BI272" s="178">
        <f>IF(N272="nulová",J272,0)</f>
        <v>0</v>
      </c>
      <c r="BJ272" s="23" t="s">
        <v>74</v>
      </c>
      <c r="BK272" s="178">
        <f>ROUND(I272*H272,2)</f>
        <v>25630</v>
      </c>
      <c r="BL272" s="23" t="s">
        <v>123</v>
      </c>
      <c r="BM272" s="23" t="s">
        <v>544</v>
      </c>
    </row>
    <row r="273" s="1" customFormat="1">
      <c r="B273" s="39"/>
      <c r="D273" s="179" t="s">
        <v>131</v>
      </c>
      <c r="F273" s="180" t="s">
        <v>543</v>
      </c>
      <c r="L273" s="39"/>
      <c r="M273" s="181"/>
      <c r="N273" s="40"/>
      <c r="O273" s="40"/>
      <c r="P273" s="40"/>
      <c r="Q273" s="40"/>
      <c r="R273" s="40"/>
      <c r="S273" s="40"/>
      <c r="T273" s="78"/>
      <c r="AT273" s="23" t="s">
        <v>131</v>
      </c>
      <c r="AU273" s="23" t="s">
        <v>76</v>
      </c>
    </row>
    <row r="274" s="1" customFormat="1">
      <c r="B274" s="39"/>
      <c r="D274" s="179" t="s">
        <v>133</v>
      </c>
      <c r="F274" s="182" t="s">
        <v>545</v>
      </c>
      <c r="L274" s="39"/>
      <c r="M274" s="181"/>
      <c r="N274" s="40"/>
      <c r="O274" s="40"/>
      <c r="P274" s="40"/>
      <c r="Q274" s="40"/>
      <c r="R274" s="40"/>
      <c r="S274" s="40"/>
      <c r="T274" s="78"/>
      <c r="AT274" s="23" t="s">
        <v>133</v>
      </c>
      <c r="AU274" s="23" t="s">
        <v>76</v>
      </c>
    </row>
    <row r="275" s="10" customFormat="1">
      <c r="B275" s="183"/>
      <c r="D275" s="179" t="s">
        <v>144</v>
      </c>
      <c r="E275" s="184" t="s">
        <v>5</v>
      </c>
      <c r="F275" s="185" t="s">
        <v>182</v>
      </c>
      <c r="H275" s="186">
        <v>11</v>
      </c>
      <c r="L275" s="183"/>
      <c r="M275" s="187"/>
      <c r="N275" s="188"/>
      <c r="O275" s="188"/>
      <c r="P275" s="188"/>
      <c r="Q275" s="188"/>
      <c r="R275" s="188"/>
      <c r="S275" s="188"/>
      <c r="T275" s="189"/>
      <c r="AT275" s="184" t="s">
        <v>144</v>
      </c>
      <c r="AU275" s="184" t="s">
        <v>76</v>
      </c>
      <c r="AV275" s="10" t="s">
        <v>76</v>
      </c>
      <c r="AW275" s="10" t="s">
        <v>30</v>
      </c>
      <c r="AX275" s="10" t="s">
        <v>74</v>
      </c>
      <c r="AY275" s="184" t="s">
        <v>120</v>
      </c>
    </row>
    <row r="276" s="1" customFormat="1" ht="16.5" customHeight="1">
      <c r="B276" s="167"/>
      <c r="C276" s="168" t="s">
        <v>546</v>
      </c>
      <c r="D276" s="168" t="s">
        <v>124</v>
      </c>
      <c r="E276" s="169" t="s">
        <v>547</v>
      </c>
      <c r="F276" s="170" t="s">
        <v>548</v>
      </c>
      <c r="G276" s="171" t="s">
        <v>276</v>
      </c>
      <c r="H276" s="172">
        <v>1</v>
      </c>
      <c r="I276" s="173">
        <v>11300</v>
      </c>
      <c r="J276" s="173">
        <f>ROUND(I276*H276,2)</f>
        <v>11300</v>
      </c>
      <c r="K276" s="170" t="s">
        <v>128</v>
      </c>
      <c r="L276" s="39"/>
      <c r="M276" s="174" t="s">
        <v>5</v>
      </c>
      <c r="N276" s="175" t="s">
        <v>37</v>
      </c>
      <c r="O276" s="176">
        <v>0</v>
      </c>
      <c r="P276" s="176">
        <f>O276*H276</f>
        <v>0</v>
      </c>
      <c r="Q276" s="176">
        <v>0</v>
      </c>
      <c r="R276" s="176">
        <f>Q276*H276</f>
        <v>0</v>
      </c>
      <c r="S276" s="176">
        <v>0</v>
      </c>
      <c r="T276" s="177">
        <f>S276*H276</f>
        <v>0</v>
      </c>
      <c r="AR276" s="23" t="s">
        <v>123</v>
      </c>
      <c r="AT276" s="23" t="s">
        <v>124</v>
      </c>
      <c r="AU276" s="23" t="s">
        <v>76</v>
      </c>
      <c r="AY276" s="23" t="s">
        <v>120</v>
      </c>
      <c r="BE276" s="178">
        <f>IF(N276="základní",J276,0)</f>
        <v>11300</v>
      </c>
      <c r="BF276" s="178">
        <f>IF(N276="snížená",J276,0)</f>
        <v>0</v>
      </c>
      <c r="BG276" s="178">
        <f>IF(N276="zákl. přenesená",J276,0)</f>
        <v>0</v>
      </c>
      <c r="BH276" s="178">
        <f>IF(N276="sníž. přenesená",J276,0)</f>
        <v>0</v>
      </c>
      <c r="BI276" s="178">
        <f>IF(N276="nulová",J276,0)</f>
        <v>0</v>
      </c>
      <c r="BJ276" s="23" t="s">
        <v>74</v>
      </c>
      <c r="BK276" s="178">
        <f>ROUND(I276*H276,2)</f>
        <v>11300</v>
      </c>
      <c r="BL276" s="23" t="s">
        <v>123</v>
      </c>
      <c r="BM276" s="23" t="s">
        <v>549</v>
      </c>
    </row>
    <row r="277" s="1" customFormat="1">
      <c r="B277" s="39"/>
      <c r="D277" s="179" t="s">
        <v>131</v>
      </c>
      <c r="F277" s="180" t="s">
        <v>550</v>
      </c>
      <c r="L277" s="39"/>
      <c r="M277" s="181"/>
      <c r="N277" s="40"/>
      <c r="O277" s="40"/>
      <c r="P277" s="40"/>
      <c r="Q277" s="40"/>
      <c r="R277" s="40"/>
      <c r="S277" s="40"/>
      <c r="T277" s="78"/>
      <c r="AT277" s="23" t="s">
        <v>131</v>
      </c>
      <c r="AU277" s="23" t="s">
        <v>76</v>
      </c>
    </row>
    <row r="278" s="1" customFormat="1">
      <c r="B278" s="39"/>
      <c r="D278" s="179" t="s">
        <v>133</v>
      </c>
      <c r="F278" s="182" t="s">
        <v>551</v>
      </c>
      <c r="L278" s="39"/>
      <c r="M278" s="181"/>
      <c r="N278" s="40"/>
      <c r="O278" s="40"/>
      <c r="P278" s="40"/>
      <c r="Q278" s="40"/>
      <c r="R278" s="40"/>
      <c r="S278" s="40"/>
      <c r="T278" s="78"/>
      <c r="AT278" s="23" t="s">
        <v>133</v>
      </c>
      <c r="AU278" s="23" t="s">
        <v>76</v>
      </c>
    </row>
    <row r="279" s="10" customFormat="1">
      <c r="B279" s="183"/>
      <c r="D279" s="179" t="s">
        <v>144</v>
      </c>
      <c r="E279" s="184" t="s">
        <v>5</v>
      </c>
      <c r="F279" s="185" t="s">
        <v>74</v>
      </c>
      <c r="H279" s="186">
        <v>1</v>
      </c>
      <c r="L279" s="183"/>
      <c r="M279" s="187"/>
      <c r="N279" s="188"/>
      <c r="O279" s="188"/>
      <c r="P279" s="188"/>
      <c r="Q279" s="188"/>
      <c r="R279" s="188"/>
      <c r="S279" s="188"/>
      <c r="T279" s="189"/>
      <c r="AT279" s="184" t="s">
        <v>144</v>
      </c>
      <c r="AU279" s="184" t="s">
        <v>76</v>
      </c>
      <c r="AV279" s="10" t="s">
        <v>76</v>
      </c>
      <c r="AW279" s="10" t="s">
        <v>30</v>
      </c>
      <c r="AX279" s="10" t="s">
        <v>74</v>
      </c>
      <c r="AY279" s="184" t="s">
        <v>120</v>
      </c>
    </row>
    <row r="280" s="1" customFormat="1" ht="16.5" customHeight="1">
      <c r="B280" s="167"/>
      <c r="C280" s="168" t="s">
        <v>552</v>
      </c>
      <c r="D280" s="168" t="s">
        <v>124</v>
      </c>
      <c r="E280" s="169" t="s">
        <v>553</v>
      </c>
      <c r="F280" s="170" t="s">
        <v>554</v>
      </c>
      <c r="G280" s="171" t="s">
        <v>225</v>
      </c>
      <c r="H280" s="172">
        <v>4</v>
      </c>
      <c r="I280" s="173">
        <v>3180</v>
      </c>
      <c r="J280" s="173">
        <f>ROUND(I280*H280,2)</f>
        <v>12720</v>
      </c>
      <c r="K280" s="170" t="s">
        <v>128</v>
      </c>
      <c r="L280" s="39"/>
      <c r="M280" s="174" t="s">
        <v>5</v>
      </c>
      <c r="N280" s="175" t="s">
        <v>37</v>
      </c>
      <c r="O280" s="176">
        <v>0</v>
      </c>
      <c r="P280" s="176">
        <f>O280*H280</f>
        <v>0</v>
      </c>
      <c r="Q280" s="176">
        <v>0</v>
      </c>
      <c r="R280" s="176">
        <f>Q280*H280</f>
        <v>0</v>
      </c>
      <c r="S280" s="176">
        <v>0</v>
      </c>
      <c r="T280" s="177">
        <f>S280*H280</f>
        <v>0</v>
      </c>
      <c r="AR280" s="23" t="s">
        <v>123</v>
      </c>
      <c r="AT280" s="23" t="s">
        <v>124</v>
      </c>
      <c r="AU280" s="23" t="s">
        <v>76</v>
      </c>
      <c r="AY280" s="23" t="s">
        <v>120</v>
      </c>
      <c r="BE280" s="178">
        <f>IF(N280="základní",J280,0)</f>
        <v>12720</v>
      </c>
      <c r="BF280" s="178">
        <f>IF(N280="snížená",J280,0)</f>
        <v>0</v>
      </c>
      <c r="BG280" s="178">
        <f>IF(N280="zákl. přenesená",J280,0)</f>
        <v>0</v>
      </c>
      <c r="BH280" s="178">
        <f>IF(N280="sníž. přenesená",J280,0)</f>
        <v>0</v>
      </c>
      <c r="BI280" s="178">
        <f>IF(N280="nulová",J280,0)</f>
        <v>0</v>
      </c>
      <c r="BJ280" s="23" t="s">
        <v>74</v>
      </c>
      <c r="BK280" s="178">
        <f>ROUND(I280*H280,2)</f>
        <v>12720</v>
      </c>
      <c r="BL280" s="23" t="s">
        <v>123</v>
      </c>
      <c r="BM280" s="23" t="s">
        <v>555</v>
      </c>
    </row>
    <row r="281" s="1" customFormat="1">
      <c r="B281" s="39"/>
      <c r="D281" s="179" t="s">
        <v>131</v>
      </c>
      <c r="F281" s="180" t="s">
        <v>556</v>
      </c>
      <c r="L281" s="39"/>
      <c r="M281" s="181"/>
      <c r="N281" s="40"/>
      <c r="O281" s="40"/>
      <c r="P281" s="40"/>
      <c r="Q281" s="40"/>
      <c r="R281" s="40"/>
      <c r="S281" s="40"/>
      <c r="T281" s="78"/>
      <c r="AT281" s="23" t="s">
        <v>131</v>
      </c>
      <c r="AU281" s="23" t="s">
        <v>76</v>
      </c>
    </row>
    <row r="282" s="1" customFormat="1">
      <c r="B282" s="39"/>
      <c r="D282" s="179" t="s">
        <v>133</v>
      </c>
      <c r="F282" s="182" t="s">
        <v>557</v>
      </c>
      <c r="L282" s="39"/>
      <c r="M282" s="181"/>
      <c r="N282" s="40"/>
      <c r="O282" s="40"/>
      <c r="P282" s="40"/>
      <c r="Q282" s="40"/>
      <c r="R282" s="40"/>
      <c r="S282" s="40"/>
      <c r="T282" s="78"/>
      <c r="AT282" s="23" t="s">
        <v>133</v>
      </c>
      <c r="AU282" s="23" t="s">
        <v>76</v>
      </c>
    </row>
    <row r="283" s="10" customFormat="1">
      <c r="B283" s="183"/>
      <c r="D283" s="179" t="s">
        <v>144</v>
      </c>
      <c r="E283" s="184" t="s">
        <v>5</v>
      </c>
      <c r="F283" s="185" t="s">
        <v>123</v>
      </c>
      <c r="H283" s="186">
        <v>4</v>
      </c>
      <c r="L283" s="183"/>
      <c r="M283" s="187"/>
      <c r="N283" s="188"/>
      <c r="O283" s="188"/>
      <c r="P283" s="188"/>
      <c r="Q283" s="188"/>
      <c r="R283" s="188"/>
      <c r="S283" s="188"/>
      <c r="T283" s="189"/>
      <c r="AT283" s="184" t="s">
        <v>144</v>
      </c>
      <c r="AU283" s="184" t="s">
        <v>76</v>
      </c>
      <c r="AV283" s="10" t="s">
        <v>76</v>
      </c>
      <c r="AW283" s="10" t="s">
        <v>30</v>
      </c>
      <c r="AX283" s="10" t="s">
        <v>74</v>
      </c>
      <c r="AY283" s="184" t="s">
        <v>120</v>
      </c>
    </row>
    <row r="284" s="1" customFormat="1" ht="16.5" customHeight="1">
      <c r="B284" s="167"/>
      <c r="C284" s="168" t="s">
        <v>558</v>
      </c>
      <c r="D284" s="168" t="s">
        <v>124</v>
      </c>
      <c r="E284" s="169" t="s">
        <v>559</v>
      </c>
      <c r="F284" s="170" t="s">
        <v>560</v>
      </c>
      <c r="G284" s="171" t="s">
        <v>249</v>
      </c>
      <c r="H284" s="172">
        <v>15.6</v>
      </c>
      <c r="I284" s="173">
        <v>5240</v>
      </c>
      <c r="J284" s="173">
        <f>ROUND(I284*H284,2)</f>
        <v>81744</v>
      </c>
      <c r="K284" s="170" t="s">
        <v>128</v>
      </c>
      <c r="L284" s="39"/>
      <c r="M284" s="174" t="s">
        <v>5</v>
      </c>
      <c r="N284" s="175" t="s">
        <v>37</v>
      </c>
      <c r="O284" s="176">
        <v>0</v>
      </c>
      <c r="P284" s="176">
        <f>O284*H284</f>
        <v>0</v>
      </c>
      <c r="Q284" s="176">
        <v>0</v>
      </c>
      <c r="R284" s="176">
        <f>Q284*H284</f>
        <v>0</v>
      </c>
      <c r="S284" s="176">
        <v>0</v>
      </c>
      <c r="T284" s="177">
        <f>S284*H284</f>
        <v>0</v>
      </c>
      <c r="AR284" s="23" t="s">
        <v>123</v>
      </c>
      <c r="AT284" s="23" t="s">
        <v>124</v>
      </c>
      <c r="AU284" s="23" t="s">
        <v>76</v>
      </c>
      <c r="AY284" s="23" t="s">
        <v>120</v>
      </c>
      <c r="BE284" s="178">
        <f>IF(N284="základní",J284,0)</f>
        <v>81744</v>
      </c>
      <c r="BF284" s="178">
        <f>IF(N284="snížená",J284,0)</f>
        <v>0</v>
      </c>
      <c r="BG284" s="178">
        <f>IF(N284="zákl. přenesená",J284,0)</f>
        <v>0</v>
      </c>
      <c r="BH284" s="178">
        <f>IF(N284="sníž. přenesená",J284,0)</f>
        <v>0</v>
      </c>
      <c r="BI284" s="178">
        <f>IF(N284="nulová",J284,0)</f>
        <v>0</v>
      </c>
      <c r="BJ284" s="23" t="s">
        <v>74</v>
      </c>
      <c r="BK284" s="178">
        <f>ROUND(I284*H284,2)</f>
        <v>81744</v>
      </c>
      <c r="BL284" s="23" t="s">
        <v>123</v>
      </c>
      <c r="BM284" s="23" t="s">
        <v>561</v>
      </c>
    </row>
    <row r="285" s="1" customFormat="1">
      <c r="B285" s="39"/>
      <c r="D285" s="179" t="s">
        <v>131</v>
      </c>
      <c r="F285" s="180" t="s">
        <v>562</v>
      </c>
      <c r="L285" s="39"/>
      <c r="M285" s="181"/>
      <c r="N285" s="40"/>
      <c r="O285" s="40"/>
      <c r="P285" s="40"/>
      <c r="Q285" s="40"/>
      <c r="R285" s="40"/>
      <c r="S285" s="40"/>
      <c r="T285" s="78"/>
      <c r="AT285" s="23" t="s">
        <v>131</v>
      </c>
      <c r="AU285" s="23" t="s">
        <v>76</v>
      </c>
    </row>
    <row r="286" s="1" customFormat="1">
      <c r="B286" s="39"/>
      <c r="D286" s="179" t="s">
        <v>133</v>
      </c>
      <c r="F286" s="182" t="s">
        <v>563</v>
      </c>
      <c r="L286" s="39"/>
      <c r="M286" s="181"/>
      <c r="N286" s="40"/>
      <c r="O286" s="40"/>
      <c r="P286" s="40"/>
      <c r="Q286" s="40"/>
      <c r="R286" s="40"/>
      <c r="S286" s="40"/>
      <c r="T286" s="78"/>
      <c r="AT286" s="23" t="s">
        <v>133</v>
      </c>
      <c r="AU286" s="23" t="s">
        <v>76</v>
      </c>
    </row>
    <row r="287" s="10" customFormat="1">
      <c r="B287" s="183"/>
      <c r="D287" s="179" t="s">
        <v>144</v>
      </c>
      <c r="E287" s="184" t="s">
        <v>5</v>
      </c>
      <c r="F287" s="185" t="s">
        <v>564</v>
      </c>
      <c r="H287" s="186">
        <v>15.6</v>
      </c>
      <c r="L287" s="183"/>
      <c r="M287" s="187"/>
      <c r="N287" s="188"/>
      <c r="O287" s="188"/>
      <c r="P287" s="188"/>
      <c r="Q287" s="188"/>
      <c r="R287" s="188"/>
      <c r="S287" s="188"/>
      <c r="T287" s="189"/>
      <c r="AT287" s="184" t="s">
        <v>144</v>
      </c>
      <c r="AU287" s="184" t="s">
        <v>76</v>
      </c>
      <c r="AV287" s="10" t="s">
        <v>76</v>
      </c>
      <c r="AW287" s="10" t="s">
        <v>30</v>
      </c>
      <c r="AX287" s="10" t="s">
        <v>74</v>
      </c>
      <c r="AY287" s="184" t="s">
        <v>120</v>
      </c>
    </row>
    <row r="288" s="1" customFormat="1" ht="25.5" customHeight="1">
      <c r="B288" s="167"/>
      <c r="C288" s="168" t="s">
        <v>565</v>
      </c>
      <c r="D288" s="168" t="s">
        <v>124</v>
      </c>
      <c r="E288" s="169" t="s">
        <v>566</v>
      </c>
      <c r="F288" s="170" t="s">
        <v>567</v>
      </c>
      <c r="G288" s="171" t="s">
        <v>249</v>
      </c>
      <c r="H288" s="172">
        <v>7</v>
      </c>
      <c r="I288" s="173">
        <v>2440</v>
      </c>
      <c r="J288" s="173">
        <f>ROUND(I288*H288,2)</f>
        <v>17080</v>
      </c>
      <c r="K288" s="170" t="s">
        <v>128</v>
      </c>
      <c r="L288" s="39"/>
      <c r="M288" s="174" t="s">
        <v>5</v>
      </c>
      <c r="N288" s="175" t="s">
        <v>37</v>
      </c>
      <c r="O288" s="176">
        <v>0</v>
      </c>
      <c r="P288" s="176">
        <f>O288*H288</f>
        <v>0</v>
      </c>
      <c r="Q288" s="176">
        <v>0</v>
      </c>
      <c r="R288" s="176">
        <f>Q288*H288</f>
        <v>0</v>
      </c>
      <c r="S288" s="176">
        <v>0</v>
      </c>
      <c r="T288" s="177">
        <f>S288*H288</f>
        <v>0</v>
      </c>
      <c r="AR288" s="23" t="s">
        <v>123</v>
      </c>
      <c r="AT288" s="23" t="s">
        <v>124</v>
      </c>
      <c r="AU288" s="23" t="s">
        <v>76</v>
      </c>
      <c r="AY288" s="23" t="s">
        <v>120</v>
      </c>
      <c r="BE288" s="178">
        <f>IF(N288="základní",J288,0)</f>
        <v>17080</v>
      </c>
      <c r="BF288" s="178">
        <f>IF(N288="snížená",J288,0)</f>
        <v>0</v>
      </c>
      <c r="BG288" s="178">
        <f>IF(N288="zákl. přenesená",J288,0)</f>
        <v>0</v>
      </c>
      <c r="BH288" s="178">
        <f>IF(N288="sníž. přenesená",J288,0)</f>
        <v>0</v>
      </c>
      <c r="BI288" s="178">
        <f>IF(N288="nulová",J288,0)</f>
        <v>0</v>
      </c>
      <c r="BJ288" s="23" t="s">
        <v>74</v>
      </c>
      <c r="BK288" s="178">
        <f>ROUND(I288*H288,2)</f>
        <v>17080</v>
      </c>
      <c r="BL288" s="23" t="s">
        <v>123</v>
      </c>
      <c r="BM288" s="23" t="s">
        <v>568</v>
      </c>
    </row>
    <row r="289" s="1" customFormat="1">
      <c r="B289" s="39"/>
      <c r="D289" s="179" t="s">
        <v>131</v>
      </c>
      <c r="F289" s="180" t="s">
        <v>567</v>
      </c>
      <c r="L289" s="39"/>
      <c r="M289" s="181"/>
      <c r="N289" s="40"/>
      <c r="O289" s="40"/>
      <c r="P289" s="40"/>
      <c r="Q289" s="40"/>
      <c r="R289" s="40"/>
      <c r="S289" s="40"/>
      <c r="T289" s="78"/>
      <c r="AT289" s="23" t="s">
        <v>131</v>
      </c>
      <c r="AU289" s="23" t="s">
        <v>76</v>
      </c>
    </row>
    <row r="290" s="1" customFormat="1">
      <c r="B290" s="39"/>
      <c r="D290" s="179" t="s">
        <v>133</v>
      </c>
      <c r="F290" s="182" t="s">
        <v>569</v>
      </c>
      <c r="L290" s="39"/>
      <c r="M290" s="181"/>
      <c r="N290" s="40"/>
      <c r="O290" s="40"/>
      <c r="P290" s="40"/>
      <c r="Q290" s="40"/>
      <c r="R290" s="40"/>
      <c r="S290" s="40"/>
      <c r="T290" s="78"/>
      <c r="AT290" s="23" t="s">
        <v>133</v>
      </c>
      <c r="AU290" s="23" t="s">
        <v>76</v>
      </c>
    </row>
    <row r="291" s="10" customFormat="1">
      <c r="B291" s="183"/>
      <c r="D291" s="179" t="s">
        <v>144</v>
      </c>
      <c r="E291" s="184" t="s">
        <v>5</v>
      </c>
      <c r="F291" s="185" t="s">
        <v>162</v>
      </c>
      <c r="H291" s="186">
        <v>7</v>
      </c>
      <c r="L291" s="183"/>
      <c r="M291" s="187"/>
      <c r="N291" s="188"/>
      <c r="O291" s="188"/>
      <c r="P291" s="188"/>
      <c r="Q291" s="188"/>
      <c r="R291" s="188"/>
      <c r="S291" s="188"/>
      <c r="T291" s="189"/>
      <c r="AT291" s="184" t="s">
        <v>144</v>
      </c>
      <c r="AU291" s="184" t="s">
        <v>76</v>
      </c>
      <c r="AV291" s="10" t="s">
        <v>76</v>
      </c>
      <c r="AW291" s="10" t="s">
        <v>30</v>
      </c>
      <c r="AX291" s="10" t="s">
        <v>74</v>
      </c>
      <c r="AY291" s="184" t="s">
        <v>120</v>
      </c>
    </row>
    <row r="292" s="1" customFormat="1" ht="16.5" customHeight="1">
      <c r="B292" s="167"/>
      <c r="C292" s="168" t="s">
        <v>570</v>
      </c>
      <c r="D292" s="168" t="s">
        <v>124</v>
      </c>
      <c r="E292" s="169" t="s">
        <v>571</v>
      </c>
      <c r="F292" s="170" t="s">
        <v>572</v>
      </c>
      <c r="G292" s="171" t="s">
        <v>249</v>
      </c>
      <c r="H292" s="172">
        <v>14.5</v>
      </c>
      <c r="I292" s="173">
        <v>488</v>
      </c>
      <c r="J292" s="173">
        <f>ROUND(I292*H292,2)</f>
        <v>7076</v>
      </c>
      <c r="K292" s="170" t="s">
        <v>128</v>
      </c>
      <c r="L292" s="39"/>
      <c r="M292" s="174" t="s">
        <v>5</v>
      </c>
      <c r="N292" s="175" t="s">
        <v>37</v>
      </c>
      <c r="O292" s="176">
        <v>0</v>
      </c>
      <c r="P292" s="176">
        <f>O292*H292</f>
        <v>0</v>
      </c>
      <c r="Q292" s="176">
        <v>0</v>
      </c>
      <c r="R292" s="176">
        <f>Q292*H292</f>
        <v>0</v>
      </c>
      <c r="S292" s="176">
        <v>0</v>
      </c>
      <c r="T292" s="177">
        <f>S292*H292</f>
        <v>0</v>
      </c>
      <c r="AR292" s="23" t="s">
        <v>123</v>
      </c>
      <c r="AT292" s="23" t="s">
        <v>124</v>
      </c>
      <c r="AU292" s="23" t="s">
        <v>76</v>
      </c>
      <c r="AY292" s="23" t="s">
        <v>120</v>
      </c>
      <c r="BE292" s="178">
        <f>IF(N292="základní",J292,0)</f>
        <v>7076</v>
      </c>
      <c r="BF292" s="178">
        <f>IF(N292="snížená",J292,0)</f>
        <v>0</v>
      </c>
      <c r="BG292" s="178">
        <f>IF(N292="zákl. přenesená",J292,0)</f>
        <v>0</v>
      </c>
      <c r="BH292" s="178">
        <f>IF(N292="sníž. přenesená",J292,0)</f>
        <v>0</v>
      </c>
      <c r="BI292" s="178">
        <f>IF(N292="nulová",J292,0)</f>
        <v>0</v>
      </c>
      <c r="BJ292" s="23" t="s">
        <v>74</v>
      </c>
      <c r="BK292" s="178">
        <f>ROUND(I292*H292,2)</f>
        <v>7076</v>
      </c>
      <c r="BL292" s="23" t="s">
        <v>123</v>
      </c>
      <c r="BM292" s="23" t="s">
        <v>573</v>
      </c>
    </row>
    <row r="293" s="1" customFormat="1">
      <c r="B293" s="39"/>
      <c r="D293" s="179" t="s">
        <v>131</v>
      </c>
      <c r="F293" s="180" t="s">
        <v>572</v>
      </c>
      <c r="L293" s="39"/>
      <c r="M293" s="181"/>
      <c r="N293" s="40"/>
      <c r="O293" s="40"/>
      <c r="P293" s="40"/>
      <c r="Q293" s="40"/>
      <c r="R293" s="40"/>
      <c r="S293" s="40"/>
      <c r="T293" s="78"/>
      <c r="AT293" s="23" t="s">
        <v>131</v>
      </c>
      <c r="AU293" s="23" t="s">
        <v>76</v>
      </c>
    </row>
    <row r="294" s="1" customFormat="1">
      <c r="B294" s="39"/>
      <c r="D294" s="179" t="s">
        <v>133</v>
      </c>
      <c r="F294" s="182" t="s">
        <v>574</v>
      </c>
      <c r="L294" s="39"/>
      <c r="M294" s="181"/>
      <c r="N294" s="40"/>
      <c r="O294" s="40"/>
      <c r="P294" s="40"/>
      <c r="Q294" s="40"/>
      <c r="R294" s="40"/>
      <c r="S294" s="40"/>
      <c r="T294" s="78"/>
      <c r="AT294" s="23" t="s">
        <v>133</v>
      </c>
      <c r="AU294" s="23" t="s">
        <v>76</v>
      </c>
    </row>
    <row r="295" s="10" customFormat="1">
      <c r="B295" s="183"/>
      <c r="D295" s="179" t="s">
        <v>144</v>
      </c>
      <c r="E295" s="184" t="s">
        <v>5</v>
      </c>
      <c r="F295" s="185" t="s">
        <v>575</v>
      </c>
      <c r="H295" s="186">
        <v>14.5</v>
      </c>
      <c r="L295" s="183"/>
      <c r="M295" s="187"/>
      <c r="N295" s="188"/>
      <c r="O295" s="188"/>
      <c r="P295" s="188"/>
      <c r="Q295" s="188"/>
      <c r="R295" s="188"/>
      <c r="S295" s="188"/>
      <c r="T295" s="189"/>
      <c r="AT295" s="184" t="s">
        <v>144</v>
      </c>
      <c r="AU295" s="184" t="s">
        <v>76</v>
      </c>
      <c r="AV295" s="10" t="s">
        <v>76</v>
      </c>
      <c r="AW295" s="10" t="s">
        <v>30</v>
      </c>
      <c r="AX295" s="10" t="s">
        <v>74</v>
      </c>
      <c r="AY295" s="184" t="s">
        <v>120</v>
      </c>
    </row>
    <row r="296" s="1" customFormat="1" ht="16.5" customHeight="1">
      <c r="B296" s="167"/>
      <c r="C296" s="168" t="s">
        <v>576</v>
      </c>
      <c r="D296" s="168" t="s">
        <v>124</v>
      </c>
      <c r="E296" s="169" t="s">
        <v>577</v>
      </c>
      <c r="F296" s="170" t="s">
        <v>578</v>
      </c>
      <c r="G296" s="171" t="s">
        <v>276</v>
      </c>
      <c r="H296" s="172">
        <v>2</v>
      </c>
      <c r="I296" s="173">
        <v>18800</v>
      </c>
      <c r="J296" s="173">
        <f>ROUND(I296*H296,2)</f>
        <v>37600</v>
      </c>
      <c r="K296" s="170" t="s">
        <v>128</v>
      </c>
      <c r="L296" s="39"/>
      <c r="M296" s="174" t="s">
        <v>5</v>
      </c>
      <c r="N296" s="175" t="s">
        <v>37</v>
      </c>
      <c r="O296" s="176">
        <v>0</v>
      </c>
      <c r="P296" s="176">
        <f>O296*H296</f>
        <v>0</v>
      </c>
      <c r="Q296" s="176">
        <v>0</v>
      </c>
      <c r="R296" s="176">
        <f>Q296*H296</f>
        <v>0</v>
      </c>
      <c r="S296" s="176">
        <v>0</v>
      </c>
      <c r="T296" s="177">
        <f>S296*H296</f>
        <v>0</v>
      </c>
      <c r="AR296" s="23" t="s">
        <v>123</v>
      </c>
      <c r="AT296" s="23" t="s">
        <v>124</v>
      </c>
      <c r="AU296" s="23" t="s">
        <v>76</v>
      </c>
      <c r="AY296" s="23" t="s">
        <v>120</v>
      </c>
      <c r="BE296" s="178">
        <f>IF(N296="základní",J296,0)</f>
        <v>37600</v>
      </c>
      <c r="BF296" s="178">
        <f>IF(N296="snížená",J296,0)</f>
        <v>0</v>
      </c>
      <c r="BG296" s="178">
        <f>IF(N296="zákl. přenesená",J296,0)</f>
        <v>0</v>
      </c>
      <c r="BH296" s="178">
        <f>IF(N296="sníž. přenesená",J296,0)</f>
        <v>0</v>
      </c>
      <c r="BI296" s="178">
        <f>IF(N296="nulová",J296,0)</f>
        <v>0</v>
      </c>
      <c r="BJ296" s="23" t="s">
        <v>74</v>
      </c>
      <c r="BK296" s="178">
        <f>ROUND(I296*H296,2)</f>
        <v>37600</v>
      </c>
      <c r="BL296" s="23" t="s">
        <v>123</v>
      </c>
      <c r="BM296" s="23" t="s">
        <v>579</v>
      </c>
    </row>
    <row r="297" s="1" customFormat="1">
      <c r="B297" s="39"/>
      <c r="D297" s="179" t="s">
        <v>131</v>
      </c>
      <c r="F297" s="180" t="s">
        <v>580</v>
      </c>
      <c r="L297" s="39"/>
      <c r="M297" s="181"/>
      <c r="N297" s="40"/>
      <c r="O297" s="40"/>
      <c r="P297" s="40"/>
      <c r="Q297" s="40"/>
      <c r="R297" s="40"/>
      <c r="S297" s="40"/>
      <c r="T297" s="78"/>
      <c r="AT297" s="23" t="s">
        <v>131</v>
      </c>
      <c r="AU297" s="23" t="s">
        <v>76</v>
      </c>
    </row>
    <row r="298" s="1" customFormat="1">
      <c r="B298" s="39"/>
      <c r="D298" s="179" t="s">
        <v>133</v>
      </c>
      <c r="F298" s="182" t="s">
        <v>581</v>
      </c>
      <c r="L298" s="39"/>
      <c r="M298" s="181"/>
      <c r="N298" s="40"/>
      <c r="O298" s="40"/>
      <c r="P298" s="40"/>
      <c r="Q298" s="40"/>
      <c r="R298" s="40"/>
      <c r="S298" s="40"/>
      <c r="T298" s="78"/>
      <c r="AT298" s="23" t="s">
        <v>133</v>
      </c>
      <c r="AU298" s="23" t="s">
        <v>76</v>
      </c>
    </row>
    <row r="299" s="10" customFormat="1">
      <c r="B299" s="183"/>
      <c r="D299" s="179" t="s">
        <v>144</v>
      </c>
      <c r="E299" s="184" t="s">
        <v>5</v>
      </c>
      <c r="F299" s="185" t="s">
        <v>76</v>
      </c>
      <c r="H299" s="186">
        <v>2</v>
      </c>
      <c r="L299" s="183"/>
      <c r="M299" s="187"/>
      <c r="N299" s="188"/>
      <c r="O299" s="188"/>
      <c r="P299" s="188"/>
      <c r="Q299" s="188"/>
      <c r="R299" s="188"/>
      <c r="S299" s="188"/>
      <c r="T299" s="189"/>
      <c r="AT299" s="184" t="s">
        <v>144</v>
      </c>
      <c r="AU299" s="184" t="s">
        <v>76</v>
      </c>
      <c r="AV299" s="10" t="s">
        <v>76</v>
      </c>
      <c r="AW299" s="10" t="s">
        <v>30</v>
      </c>
      <c r="AX299" s="10" t="s">
        <v>74</v>
      </c>
      <c r="AY299" s="184" t="s">
        <v>120</v>
      </c>
    </row>
    <row r="300" s="1" customFormat="1" ht="16.5" customHeight="1">
      <c r="B300" s="167"/>
      <c r="C300" s="168" t="s">
        <v>582</v>
      </c>
      <c r="D300" s="168" t="s">
        <v>124</v>
      </c>
      <c r="E300" s="169" t="s">
        <v>583</v>
      </c>
      <c r="F300" s="170" t="s">
        <v>584</v>
      </c>
      <c r="G300" s="171" t="s">
        <v>276</v>
      </c>
      <c r="H300" s="172">
        <v>1</v>
      </c>
      <c r="I300" s="173">
        <v>1420</v>
      </c>
      <c r="J300" s="173">
        <f>ROUND(I300*H300,2)</f>
        <v>1420</v>
      </c>
      <c r="K300" s="170" t="s">
        <v>128</v>
      </c>
      <c r="L300" s="39"/>
      <c r="M300" s="174" t="s">
        <v>5</v>
      </c>
      <c r="N300" s="175" t="s">
        <v>37</v>
      </c>
      <c r="O300" s="176">
        <v>0</v>
      </c>
      <c r="P300" s="176">
        <f>O300*H300</f>
        <v>0</v>
      </c>
      <c r="Q300" s="176">
        <v>0</v>
      </c>
      <c r="R300" s="176">
        <f>Q300*H300</f>
        <v>0</v>
      </c>
      <c r="S300" s="176">
        <v>0</v>
      </c>
      <c r="T300" s="177">
        <f>S300*H300</f>
        <v>0</v>
      </c>
      <c r="AR300" s="23" t="s">
        <v>123</v>
      </c>
      <c r="AT300" s="23" t="s">
        <v>124</v>
      </c>
      <c r="AU300" s="23" t="s">
        <v>76</v>
      </c>
      <c r="AY300" s="23" t="s">
        <v>120</v>
      </c>
      <c r="BE300" s="178">
        <f>IF(N300="základní",J300,0)</f>
        <v>1420</v>
      </c>
      <c r="BF300" s="178">
        <f>IF(N300="snížená",J300,0)</f>
        <v>0</v>
      </c>
      <c r="BG300" s="178">
        <f>IF(N300="zákl. přenesená",J300,0)</f>
        <v>0</v>
      </c>
      <c r="BH300" s="178">
        <f>IF(N300="sníž. přenesená",J300,0)</f>
        <v>0</v>
      </c>
      <c r="BI300" s="178">
        <f>IF(N300="nulová",J300,0)</f>
        <v>0</v>
      </c>
      <c r="BJ300" s="23" t="s">
        <v>74</v>
      </c>
      <c r="BK300" s="178">
        <f>ROUND(I300*H300,2)</f>
        <v>1420</v>
      </c>
      <c r="BL300" s="23" t="s">
        <v>123</v>
      </c>
      <c r="BM300" s="23" t="s">
        <v>585</v>
      </c>
    </row>
    <row r="301" s="1" customFormat="1">
      <c r="B301" s="39"/>
      <c r="D301" s="179" t="s">
        <v>131</v>
      </c>
      <c r="F301" s="180" t="s">
        <v>584</v>
      </c>
      <c r="L301" s="39"/>
      <c r="M301" s="181"/>
      <c r="N301" s="40"/>
      <c r="O301" s="40"/>
      <c r="P301" s="40"/>
      <c r="Q301" s="40"/>
      <c r="R301" s="40"/>
      <c r="S301" s="40"/>
      <c r="T301" s="78"/>
      <c r="AT301" s="23" t="s">
        <v>131</v>
      </c>
      <c r="AU301" s="23" t="s">
        <v>76</v>
      </c>
    </row>
    <row r="302" s="1" customFormat="1">
      <c r="B302" s="39"/>
      <c r="D302" s="179" t="s">
        <v>133</v>
      </c>
      <c r="F302" s="182" t="s">
        <v>586</v>
      </c>
      <c r="L302" s="39"/>
      <c r="M302" s="181"/>
      <c r="N302" s="40"/>
      <c r="O302" s="40"/>
      <c r="P302" s="40"/>
      <c r="Q302" s="40"/>
      <c r="R302" s="40"/>
      <c r="S302" s="40"/>
      <c r="T302" s="78"/>
      <c r="AT302" s="23" t="s">
        <v>133</v>
      </c>
      <c r="AU302" s="23" t="s">
        <v>76</v>
      </c>
    </row>
    <row r="303" s="10" customFormat="1">
      <c r="B303" s="183"/>
      <c r="D303" s="179" t="s">
        <v>144</v>
      </c>
      <c r="E303" s="184" t="s">
        <v>5</v>
      </c>
      <c r="F303" s="185" t="s">
        <v>74</v>
      </c>
      <c r="H303" s="186">
        <v>1</v>
      </c>
      <c r="L303" s="183"/>
      <c r="M303" s="187"/>
      <c r="N303" s="188"/>
      <c r="O303" s="188"/>
      <c r="P303" s="188"/>
      <c r="Q303" s="188"/>
      <c r="R303" s="188"/>
      <c r="S303" s="188"/>
      <c r="T303" s="189"/>
      <c r="AT303" s="184" t="s">
        <v>144</v>
      </c>
      <c r="AU303" s="184" t="s">
        <v>76</v>
      </c>
      <c r="AV303" s="10" t="s">
        <v>76</v>
      </c>
      <c r="AW303" s="10" t="s">
        <v>30</v>
      </c>
      <c r="AX303" s="10" t="s">
        <v>74</v>
      </c>
      <c r="AY303" s="184" t="s">
        <v>120</v>
      </c>
    </row>
    <row r="304" s="1" customFormat="1" ht="16.5" customHeight="1">
      <c r="B304" s="167"/>
      <c r="C304" s="168" t="s">
        <v>587</v>
      </c>
      <c r="D304" s="168" t="s">
        <v>124</v>
      </c>
      <c r="E304" s="169" t="s">
        <v>588</v>
      </c>
      <c r="F304" s="170" t="s">
        <v>589</v>
      </c>
      <c r="G304" s="171" t="s">
        <v>366</v>
      </c>
      <c r="H304" s="172">
        <v>2.1000000000000001</v>
      </c>
      <c r="I304" s="173">
        <v>21200</v>
      </c>
      <c r="J304" s="173">
        <f>ROUND(I304*H304,2)</f>
        <v>44520</v>
      </c>
      <c r="K304" s="170" t="s">
        <v>128</v>
      </c>
      <c r="L304" s="39"/>
      <c r="M304" s="174" t="s">
        <v>5</v>
      </c>
      <c r="N304" s="175" t="s">
        <v>37</v>
      </c>
      <c r="O304" s="176">
        <v>0</v>
      </c>
      <c r="P304" s="176">
        <f>O304*H304</f>
        <v>0</v>
      </c>
      <c r="Q304" s="176">
        <v>0</v>
      </c>
      <c r="R304" s="176">
        <f>Q304*H304</f>
        <v>0</v>
      </c>
      <c r="S304" s="176">
        <v>0</v>
      </c>
      <c r="T304" s="177">
        <f>S304*H304</f>
        <v>0</v>
      </c>
      <c r="AR304" s="23" t="s">
        <v>123</v>
      </c>
      <c r="AT304" s="23" t="s">
        <v>124</v>
      </c>
      <c r="AU304" s="23" t="s">
        <v>76</v>
      </c>
      <c r="AY304" s="23" t="s">
        <v>120</v>
      </c>
      <c r="BE304" s="178">
        <f>IF(N304="základní",J304,0)</f>
        <v>44520</v>
      </c>
      <c r="BF304" s="178">
        <f>IF(N304="snížená",J304,0)</f>
        <v>0</v>
      </c>
      <c r="BG304" s="178">
        <f>IF(N304="zákl. přenesená",J304,0)</f>
        <v>0</v>
      </c>
      <c r="BH304" s="178">
        <f>IF(N304="sníž. přenesená",J304,0)</f>
        <v>0</v>
      </c>
      <c r="BI304" s="178">
        <f>IF(N304="nulová",J304,0)</f>
        <v>0</v>
      </c>
      <c r="BJ304" s="23" t="s">
        <v>74</v>
      </c>
      <c r="BK304" s="178">
        <f>ROUND(I304*H304,2)</f>
        <v>44520</v>
      </c>
      <c r="BL304" s="23" t="s">
        <v>123</v>
      </c>
      <c r="BM304" s="23" t="s">
        <v>590</v>
      </c>
    </row>
    <row r="305" s="1" customFormat="1">
      <c r="B305" s="39"/>
      <c r="D305" s="179" t="s">
        <v>131</v>
      </c>
      <c r="F305" s="180" t="s">
        <v>591</v>
      </c>
      <c r="L305" s="39"/>
      <c r="M305" s="181"/>
      <c r="N305" s="40"/>
      <c r="O305" s="40"/>
      <c r="P305" s="40"/>
      <c r="Q305" s="40"/>
      <c r="R305" s="40"/>
      <c r="S305" s="40"/>
      <c r="T305" s="78"/>
      <c r="AT305" s="23" t="s">
        <v>131</v>
      </c>
      <c r="AU305" s="23" t="s">
        <v>76</v>
      </c>
    </row>
    <row r="306" s="1" customFormat="1">
      <c r="B306" s="39"/>
      <c r="D306" s="179" t="s">
        <v>133</v>
      </c>
      <c r="F306" s="182" t="s">
        <v>592</v>
      </c>
      <c r="L306" s="39"/>
      <c r="M306" s="181"/>
      <c r="N306" s="40"/>
      <c r="O306" s="40"/>
      <c r="P306" s="40"/>
      <c r="Q306" s="40"/>
      <c r="R306" s="40"/>
      <c r="S306" s="40"/>
      <c r="T306" s="78"/>
      <c r="AT306" s="23" t="s">
        <v>133</v>
      </c>
      <c r="AU306" s="23" t="s">
        <v>76</v>
      </c>
    </row>
    <row r="307" s="10" customFormat="1">
      <c r="B307" s="183"/>
      <c r="D307" s="179" t="s">
        <v>144</v>
      </c>
      <c r="E307" s="184" t="s">
        <v>5</v>
      </c>
      <c r="F307" s="185" t="s">
        <v>593</v>
      </c>
      <c r="H307" s="186">
        <v>2.1000000000000001</v>
      </c>
      <c r="L307" s="183"/>
      <c r="M307" s="187"/>
      <c r="N307" s="188"/>
      <c r="O307" s="188"/>
      <c r="P307" s="188"/>
      <c r="Q307" s="188"/>
      <c r="R307" s="188"/>
      <c r="S307" s="188"/>
      <c r="T307" s="189"/>
      <c r="AT307" s="184" t="s">
        <v>144</v>
      </c>
      <c r="AU307" s="184" t="s">
        <v>76</v>
      </c>
      <c r="AV307" s="10" t="s">
        <v>76</v>
      </c>
      <c r="AW307" s="10" t="s">
        <v>30</v>
      </c>
      <c r="AX307" s="10" t="s">
        <v>74</v>
      </c>
      <c r="AY307" s="184" t="s">
        <v>120</v>
      </c>
    </row>
    <row r="308" s="1" customFormat="1" ht="16.5" customHeight="1">
      <c r="B308" s="167"/>
      <c r="C308" s="168" t="s">
        <v>594</v>
      </c>
      <c r="D308" s="168" t="s">
        <v>124</v>
      </c>
      <c r="E308" s="169" t="s">
        <v>595</v>
      </c>
      <c r="F308" s="170" t="s">
        <v>596</v>
      </c>
      <c r="G308" s="171" t="s">
        <v>194</v>
      </c>
      <c r="H308" s="172">
        <v>0.90000000000000002</v>
      </c>
      <c r="I308" s="173">
        <v>6370</v>
      </c>
      <c r="J308" s="173">
        <f>ROUND(I308*H308,2)</f>
        <v>5733</v>
      </c>
      <c r="K308" s="170" t="s">
        <v>128</v>
      </c>
      <c r="L308" s="39"/>
      <c r="M308" s="174" t="s">
        <v>5</v>
      </c>
      <c r="N308" s="175" t="s">
        <v>37</v>
      </c>
      <c r="O308" s="176">
        <v>0</v>
      </c>
      <c r="P308" s="176">
        <f>O308*H308</f>
        <v>0</v>
      </c>
      <c r="Q308" s="176">
        <v>0</v>
      </c>
      <c r="R308" s="176">
        <f>Q308*H308</f>
        <v>0</v>
      </c>
      <c r="S308" s="176">
        <v>0</v>
      </c>
      <c r="T308" s="177">
        <f>S308*H308</f>
        <v>0</v>
      </c>
      <c r="AR308" s="23" t="s">
        <v>123</v>
      </c>
      <c r="AT308" s="23" t="s">
        <v>124</v>
      </c>
      <c r="AU308" s="23" t="s">
        <v>76</v>
      </c>
      <c r="AY308" s="23" t="s">
        <v>120</v>
      </c>
      <c r="BE308" s="178">
        <f>IF(N308="základní",J308,0)</f>
        <v>5733</v>
      </c>
      <c r="BF308" s="178">
        <f>IF(N308="snížená",J308,0)</f>
        <v>0</v>
      </c>
      <c r="BG308" s="178">
        <f>IF(N308="zákl. přenesená",J308,0)</f>
        <v>0</v>
      </c>
      <c r="BH308" s="178">
        <f>IF(N308="sníž. přenesená",J308,0)</f>
        <v>0</v>
      </c>
      <c r="BI308" s="178">
        <f>IF(N308="nulová",J308,0)</f>
        <v>0</v>
      </c>
      <c r="BJ308" s="23" t="s">
        <v>74</v>
      </c>
      <c r="BK308" s="178">
        <f>ROUND(I308*H308,2)</f>
        <v>5733</v>
      </c>
      <c r="BL308" s="23" t="s">
        <v>123</v>
      </c>
      <c r="BM308" s="23" t="s">
        <v>597</v>
      </c>
    </row>
    <row r="309" s="1" customFormat="1">
      <c r="B309" s="39"/>
      <c r="D309" s="179" t="s">
        <v>131</v>
      </c>
      <c r="F309" s="180" t="s">
        <v>598</v>
      </c>
      <c r="L309" s="39"/>
      <c r="M309" s="181"/>
      <c r="N309" s="40"/>
      <c r="O309" s="40"/>
      <c r="P309" s="40"/>
      <c r="Q309" s="40"/>
      <c r="R309" s="40"/>
      <c r="S309" s="40"/>
      <c r="T309" s="78"/>
      <c r="AT309" s="23" t="s">
        <v>131</v>
      </c>
      <c r="AU309" s="23" t="s">
        <v>76</v>
      </c>
    </row>
    <row r="310" s="1" customFormat="1">
      <c r="B310" s="39"/>
      <c r="D310" s="179" t="s">
        <v>133</v>
      </c>
      <c r="F310" s="182" t="s">
        <v>592</v>
      </c>
      <c r="L310" s="39"/>
      <c r="M310" s="181"/>
      <c r="N310" s="40"/>
      <c r="O310" s="40"/>
      <c r="P310" s="40"/>
      <c r="Q310" s="40"/>
      <c r="R310" s="40"/>
      <c r="S310" s="40"/>
      <c r="T310" s="78"/>
      <c r="AT310" s="23" t="s">
        <v>133</v>
      </c>
      <c r="AU310" s="23" t="s">
        <v>76</v>
      </c>
    </row>
    <row r="311" s="10" customFormat="1">
      <c r="B311" s="183"/>
      <c r="D311" s="179" t="s">
        <v>144</v>
      </c>
      <c r="E311" s="184" t="s">
        <v>5</v>
      </c>
      <c r="F311" s="185" t="s">
        <v>599</v>
      </c>
      <c r="H311" s="186">
        <v>0.90000000000000002</v>
      </c>
      <c r="L311" s="183"/>
      <c r="M311" s="187"/>
      <c r="N311" s="188"/>
      <c r="O311" s="188"/>
      <c r="P311" s="188"/>
      <c r="Q311" s="188"/>
      <c r="R311" s="188"/>
      <c r="S311" s="188"/>
      <c r="T311" s="189"/>
      <c r="AT311" s="184" t="s">
        <v>144</v>
      </c>
      <c r="AU311" s="184" t="s">
        <v>76</v>
      </c>
      <c r="AV311" s="10" t="s">
        <v>76</v>
      </c>
      <c r="AW311" s="10" t="s">
        <v>30</v>
      </c>
      <c r="AX311" s="10" t="s">
        <v>74</v>
      </c>
      <c r="AY311" s="184" t="s">
        <v>120</v>
      </c>
    </row>
    <row r="312" s="1" customFormat="1" ht="16.5" customHeight="1">
      <c r="B312" s="167"/>
      <c r="C312" s="168" t="s">
        <v>600</v>
      </c>
      <c r="D312" s="168" t="s">
        <v>124</v>
      </c>
      <c r="E312" s="169" t="s">
        <v>601</v>
      </c>
      <c r="F312" s="170" t="s">
        <v>602</v>
      </c>
      <c r="G312" s="171" t="s">
        <v>194</v>
      </c>
      <c r="H312" s="172">
        <v>155.69999999999999</v>
      </c>
      <c r="I312" s="173">
        <v>2810</v>
      </c>
      <c r="J312" s="173">
        <f>ROUND(I312*H312,2)</f>
        <v>437517</v>
      </c>
      <c r="K312" s="170" t="s">
        <v>128</v>
      </c>
      <c r="L312" s="39"/>
      <c r="M312" s="174" t="s">
        <v>5</v>
      </c>
      <c r="N312" s="175" t="s">
        <v>37</v>
      </c>
      <c r="O312" s="176">
        <v>0</v>
      </c>
      <c r="P312" s="176">
        <f>O312*H312</f>
        <v>0</v>
      </c>
      <c r="Q312" s="176">
        <v>0</v>
      </c>
      <c r="R312" s="176">
        <f>Q312*H312</f>
        <v>0</v>
      </c>
      <c r="S312" s="176">
        <v>0</v>
      </c>
      <c r="T312" s="177">
        <f>S312*H312</f>
        <v>0</v>
      </c>
      <c r="AR312" s="23" t="s">
        <v>123</v>
      </c>
      <c r="AT312" s="23" t="s">
        <v>124</v>
      </c>
      <c r="AU312" s="23" t="s">
        <v>76</v>
      </c>
      <c r="AY312" s="23" t="s">
        <v>120</v>
      </c>
      <c r="BE312" s="178">
        <f>IF(N312="základní",J312,0)</f>
        <v>437517</v>
      </c>
      <c r="BF312" s="178">
        <f>IF(N312="snížená",J312,0)</f>
        <v>0</v>
      </c>
      <c r="BG312" s="178">
        <f>IF(N312="zákl. přenesená",J312,0)</f>
        <v>0</v>
      </c>
      <c r="BH312" s="178">
        <f>IF(N312="sníž. přenesená",J312,0)</f>
        <v>0</v>
      </c>
      <c r="BI312" s="178">
        <f>IF(N312="nulová",J312,0)</f>
        <v>0</v>
      </c>
      <c r="BJ312" s="23" t="s">
        <v>74</v>
      </c>
      <c r="BK312" s="178">
        <f>ROUND(I312*H312,2)</f>
        <v>437517</v>
      </c>
      <c r="BL312" s="23" t="s">
        <v>123</v>
      </c>
      <c r="BM312" s="23" t="s">
        <v>603</v>
      </c>
    </row>
    <row r="313" s="1" customFormat="1">
      <c r="B313" s="39"/>
      <c r="D313" s="179" t="s">
        <v>131</v>
      </c>
      <c r="F313" s="180" t="s">
        <v>604</v>
      </c>
      <c r="L313" s="39"/>
      <c r="M313" s="181"/>
      <c r="N313" s="40"/>
      <c r="O313" s="40"/>
      <c r="P313" s="40"/>
      <c r="Q313" s="40"/>
      <c r="R313" s="40"/>
      <c r="S313" s="40"/>
      <c r="T313" s="78"/>
      <c r="AT313" s="23" t="s">
        <v>131</v>
      </c>
      <c r="AU313" s="23" t="s">
        <v>76</v>
      </c>
    </row>
    <row r="314" s="1" customFormat="1">
      <c r="B314" s="39"/>
      <c r="D314" s="179" t="s">
        <v>133</v>
      </c>
      <c r="F314" s="182" t="s">
        <v>605</v>
      </c>
      <c r="L314" s="39"/>
      <c r="M314" s="181"/>
      <c r="N314" s="40"/>
      <c r="O314" s="40"/>
      <c r="P314" s="40"/>
      <c r="Q314" s="40"/>
      <c r="R314" s="40"/>
      <c r="S314" s="40"/>
      <c r="T314" s="78"/>
      <c r="AT314" s="23" t="s">
        <v>133</v>
      </c>
      <c r="AU314" s="23" t="s">
        <v>76</v>
      </c>
    </row>
    <row r="315" s="10" customFormat="1">
      <c r="B315" s="183"/>
      <c r="D315" s="179" t="s">
        <v>144</v>
      </c>
      <c r="E315" s="184" t="s">
        <v>5</v>
      </c>
      <c r="F315" s="185" t="s">
        <v>606</v>
      </c>
      <c r="H315" s="186">
        <v>155.69999999999999</v>
      </c>
      <c r="L315" s="183"/>
      <c r="M315" s="187"/>
      <c r="N315" s="188"/>
      <c r="O315" s="188"/>
      <c r="P315" s="188"/>
      <c r="Q315" s="188"/>
      <c r="R315" s="188"/>
      <c r="S315" s="188"/>
      <c r="T315" s="189"/>
      <c r="AT315" s="184" t="s">
        <v>144</v>
      </c>
      <c r="AU315" s="184" t="s">
        <v>76</v>
      </c>
      <c r="AV315" s="10" t="s">
        <v>76</v>
      </c>
      <c r="AW315" s="10" t="s">
        <v>30</v>
      </c>
      <c r="AX315" s="10" t="s">
        <v>74</v>
      </c>
      <c r="AY315" s="184" t="s">
        <v>120</v>
      </c>
    </row>
    <row r="316" s="1" customFormat="1" ht="16.5" customHeight="1">
      <c r="B316" s="167"/>
      <c r="C316" s="168" t="s">
        <v>607</v>
      </c>
      <c r="D316" s="168" t="s">
        <v>124</v>
      </c>
      <c r="E316" s="169" t="s">
        <v>608</v>
      </c>
      <c r="F316" s="170" t="s">
        <v>609</v>
      </c>
      <c r="G316" s="171" t="s">
        <v>194</v>
      </c>
      <c r="H316" s="172">
        <v>51.029000000000003</v>
      </c>
      <c r="I316" s="173">
        <v>3860</v>
      </c>
      <c r="J316" s="173">
        <f>ROUND(I316*H316,2)</f>
        <v>196971.94</v>
      </c>
      <c r="K316" s="170" t="s">
        <v>128</v>
      </c>
      <c r="L316" s="39"/>
      <c r="M316" s="174" t="s">
        <v>5</v>
      </c>
      <c r="N316" s="175" t="s">
        <v>37</v>
      </c>
      <c r="O316" s="176">
        <v>0</v>
      </c>
      <c r="P316" s="176">
        <f>O316*H316</f>
        <v>0</v>
      </c>
      <c r="Q316" s="176">
        <v>0</v>
      </c>
      <c r="R316" s="176">
        <f>Q316*H316</f>
        <v>0</v>
      </c>
      <c r="S316" s="176">
        <v>0</v>
      </c>
      <c r="T316" s="177">
        <f>S316*H316</f>
        <v>0</v>
      </c>
      <c r="AR316" s="23" t="s">
        <v>123</v>
      </c>
      <c r="AT316" s="23" t="s">
        <v>124</v>
      </c>
      <c r="AU316" s="23" t="s">
        <v>76</v>
      </c>
      <c r="AY316" s="23" t="s">
        <v>120</v>
      </c>
      <c r="BE316" s="178">
        <f>IF(N316="základní",J316,0)</f>
        <v>196971.94</v>
      </c>
      <c r="BF316" s="178">
        <f>IF(N316="snížená",J316,0)</f>
        <v>0</v>
      </c>
      <c r="BG316" s="178">
        <f>IF(N316="zákl. přenesená",J316,0)</f>
        <v>0</v>
      </c>
      <c r="BH316" s="178">
        <f>IF(N316="sníž. přenesená",J316,0)</f>
        <v>0</v>
      </c>
      <c r="BI316" s="178">
        <f>IF(N316="nulová",J316,0)</f>
        <v>0</v>
      </c>
      <c r="BJ316" s="23" t="s">
        <v>74</v>
      </c>
      <c r="BK316" s="178">
        <f>ROUND(I316*H316,2)</f>
        <v>196971.94</v>
      </c>
      <c r="BL316" s="23" t="s">
        <v>123</v>
      </c>
      <c r="BM316" s="23" t="s">
        <v>610</v>
      </c>
    </row>
    <row r="317" s="1" customFormat="1">
      <c r="B317" s="39"/>
      <c r="D317" s="179" t="s">
        <v>131</v>
      </c>
      <c r="F317" s="180" t="s">
        <v>611</v>
      </c>
      <c r="L317" s="39"/>
      <c r="M317" s="181"/>
      <c r="N317" s="40"/>
      <c r="O317" s="40"/>
      <c r="P317" s="40"/>
      <c r="Q317" s="40"/>
      <c r="R317" s="40"/>
      <c r="S317" s="40"/>
      <c r="T317" s="78"/>
      <c r="AT317" s="23" t="s">
        <v>131</v>
      </c>
      <c r="AU317" s="23" t="s">
        <v>76</v>
      </c>
    </row>
    <row r="318" s="1" customFormat="1">
      <c r="B318" s="39"/>
      <c r="D318" s="179" t="s">
        <v>133</v>
      </c>
      <c r="F318" s="182" t="s">
        <v>605</v>
      </c>
      <c r="L318" s="39"/>
      <c r="M318" s="181"/>
      <c r="N318" s="40"/>
      <c r="O318" s="40"/>
      <c r="P318" s="40"/>
      <c r="Q318" s="40"/>
      <c r="R318" s="40"/>
      <c r="S318" s="40"/>
      <c r="T318" s="78"/>
      <c r="AT318" s="23" t="s">
        <v>133</v>
      </c>
      <c r="AU318" s="23" t="s">
        <v>76</v>
      </c>
    </row>
    <row r="319" s="10" customFormat="1">
      <c r="B319" s="183"/>
      <c r="D319" s="179" t="s">
        <v>144</v>
      </c>
      <c r="E319" s="184" t="s">
        <v>5</v>
      </c>
      <c r="F319" s="185" t="s">
        <v>612</v>
      </c>
      <c r="H319" s="186">
        <v>51.029000000000003</v>
      </c>
      <c r="L319" s="183"/>
      <c r="M319" s="187"/>
      <c r="N319" s="188"/>
      <c r="O319" s="188"/>
      <c r="P319" s="188"/>
      <c r="Q319" s="188"/>
      <c r="R319" s="188"/>
      <c r="S319" s="188"/>
      <c r="T319" s="189"/>
      <c r="AT319" s="184" t="s">
        <v>144</v>
      </c>
      <c r="AU319" s="184" t="s">
        <v>76</v>
      </c>
      <c r="AV319" s="10" t="s">
        <v>76</v>
      </c>
      <c r="AW319" s="10" t="s">
        <v>30</v>
      </c>
      <c r="AX319" s="10" t="s">
        <v>74</v>
      </c>
      <c r="AY319" s="184" t="s">
        <v>120</v>
      </c>
    </row>
    <row r="320" s="1" customFormat="1" ht="16.5" customHeight="1">
      <c r="B320" s="167"/>
      <c r="C320" s="168" t="s">
        <v>613</v>
      </c>
      <c r="D320" s="168" t="s">
        <v>124</v>
      </c>
      <c r="E320" s="169" t="s">
        <v>614</v>
      </c>
      <c r="F320" s="170" t="s">
        <v>615</v>
      </c>
      <c r="G320" s="171" t="s">
        <v>194</v>
      </c>
      <c r="H320" s="172">
        <v>18.702999999999999</v>
      </c>
      <c r="I320" s="173">
        <v>5750</v>
      </c>
      <c r="J320" s="173">
        <f>ROUND(I320*H320,2)</f>
        <v>107542.25</v>
      </c>
      <c r="K320" s="170" t="s">
        <v>128</v>
      </c>
      <c r="L320" s="39"/>
      <c r="M320" s="174" t="s">
        <v>5</v>
      </c>
      <c r="N320" s="175" t="s">
        <v>37</v>
      </c>
      <c r="O320" s="176">
        <v>0</v>
      </c>
      <c r="P320" s="176">
        <f>O320*H320</f>
        <v>0</v>
      </c>
      <c r="Q320" s="176">
        <v>0</v>
      </c>
      <c r="R320" s="176">
        <f>Q320*H320</f>
        <v>0</v>
      </c>
      <c r="S320" s="176">
        <v>0</v>
      </c>
      <c r="T320" s="177">
        <f>S320*H320</f>
        <v>0</v>
      </c>
      <c r="AR320" s="23" t="s">
        <v>123</v>
      </c>
      <c r="AT320" s="23" t="s">
        <v>124</v>
      </c>
      <c r="AU320" s="23" t="s">
        <v>76</v>
      </c>
      <c r="AY320" s="23" t="s">
        <v>120</v>
      </c>
      <c r="BE320" s="178">
        <f>IF(N320="základní",J320,0)</f>
        <v>107542.25</v>
      </c>
      <c r="BF320" s="178">
        <f>IF(N320="snížená",J320,0)</f>
        <v>0</v>
      </c>
      <c r="BG320" s="178">
        <f>IF(N320="zákl. přenesená",J320,0)</f>
        <v>0</v>
      </c>
      <c r="BH320" s="178">
        <f>IF(N320="sníž. přenesená",J320,0)</f>
        <v>0</v>
      </c>
      <c r="BI320" s="178">
        <f>IF(N320="nulová",J320,0)</f>
        <v>0</v>
      </c>
      <c r="BJ320" s="23" t="s">
        <v>74</v>
      </c>
      <c r="BK320" s="178">
        <f>ROUND(I320*H320,2)</f>
        <v>107542.25</v>
      </c>
      <c r="BL320" s="23" t="s">
        <v>123</v>
      </c>
      <c r="BM320" s="23" t="s">
        <v>616</v>
      </c>
    </row>
    <row r="321" s="1" customFormat="1">
      <c r="B321" s="39"/>
      <c r="D321" s="179" t="s">
        <v>131</v>
      </c>
      <c r="F321" s="180" t="s">
        <v>617</v>
      </c>
      <c r="L321" s="39"/>
      <c r="M321" s="181"/>
      <c r="N321" s="40"/>
      <c r="O321" s="40"/>
      <c r="P321" s="40"/>
      <c r="Q321" s="40"/>
      <c r="R321" s="40"/>
      <c r="S321" s="40"/>
      <c r="T321" s="78"/>
      <c r="AT321" s="23" t="s">
        <v>131</v>
      </c>
      <c r="AU321" s="23" t="s">
        <v>76</v>
      </c>
    </row>
    <row r="322" s="1" customFormat="1">
      <c r="B322" s="39"/>
      <c r="D322" s="179" t="s">
        <v>133</v>
      </c>
      <c r="F322" s="182" t="s">
        <v>605</v>
      </c>
      <c r="L322" s="39"/>
      <c r="M322" s="181"/>
      <c r="N322" s="40"/>
      <c r="O322" s="40"/>
      <c r="P322" s="40"/>
      <c r="Q322" s="40"/>
      <c r="R322" s="40"/>
      <c r="S322" s="40"/>
      <c r="T322" s="78"/>
      <c r="AT322" s="23" t="s">
        <v>133</v>
      </c>
      <c r="AU322" s="23" t="s">
        <v>76</v>
      </c>
    </row>
    <row r="323" s="10" customFormat="1">
      <c r="B323" s="183"/>
      <c r="D323" s="179" t="s">
        <v>144</v>
      </c>
      <c r="E323" s="184" t="s">
        <v>5</v>
      </c>
      <c r="F323" s="185" t="s">
        <v>618</v>
      </c>
      <c r="H323" s="186">
        <v>18.702999999999999</v>
      </c>
      <c r="L323" s="183"/>
      <c r="M323" s="187"/>
      <c r="N323" s="188"/>
      <c r="O323" s="188"/>
      <c r="P323" s="188"/>
      <c r="Q323" s="188"/>
      <c r="R323" s="188"/>
      <c r="S323" s="188"/>
      <c r="T323" s="189"/>
      <c r="AT323" s="184" t="s">
        <v>144</v>
      </c>
      <c r="AU323" s="184" t="s">
        <v>76</v>
      </c>
      <c r="AV323" s="10" t="s">
        <v>76</v>
      </c>
      <c r="AW323" s="10" t="s">
        <v>30</v>
      </c>
      <c r="AX323" s="10" t="s">
        <v>74</v>
      </c>
      <c r="AY323" s="184" t="s">
        <v>120</v>
      </c>
    </row>
    <row r="324" s="1" customFormat="1" ht="16.5" customHeight="1">
      <c r="B324" s="167"/>
      <c r="C324" s="168" t="s">
        <v>619</v>
      </c>
      <c r="D324" s="168" t="s">
        <v>124</v>
      </c>
      <c r="E324" s="169" t="s">
        <v>620</v>
      </c>
      <c r="F324" s="170" t="s">
        <v>621</v>
      </c>
      <c r="G324" s="171" t="s">
        <v>249</v>
      </c>
      <c r="H324" s="172">
        <v>18.5</v>
      </c>
      <c r="I324" s="173">
        <v>232</v>
      </c>
      <c r="J324" s="173">
        <f>ROUND(I324*H324,2)</f>
        <v>4292</v>
      </c>
      <c r="K324" s="170" t="s">
        <v>5</v>
      </c>
      <c r="L324" s="39"/>
      <c r="M324" s="174" t="s">
        <v>5</v>
      </c>
      <c r="N324" s="175" t="s">
        <v>37</v>
      </c>
      <c r="O324" s="176">
        <v>0</v>
      </c>
      <c r="P324" s="176">
        <f>O324*H324</f>
        <v>0</v>
      </c>
      <c r="Q324" s="176">
        <v>0</v>
      </c>
      <c r="R324" s="176">
        <f>Q324*H324</f>
        <v>0</v>
      </c>
      <c r="S324" s="176">
        <v>0</v>
      </c>
      <c r="T324" s="177">
        <f>S324*H324</f>
        <v>0</v>
      </c>
      <c r="AR324" s="23" t="s">
        <v>123</v>
      </c>
      <c r="AT324" s="23" t="s">
        <v>124</v>
      </c>
      <c r="AU324" s="23" t="s">
        <v>76</v>
      </c>
      <c r="AY324" s="23" t="s">
        <v>120</v>
      </c>
      <c r="BE324" s="178">
        <f>IF(N324="základní",J324,0)</f>
        <v>4292</v>
      </c>
      <c r="BF324" s="178">
        <f>IF(N324="snížená",J324,0)</f>
        <v>0</v>
      </c>
      <c r="BG324" s="178">
        <f>IF(N324="zákl. přenesená",J324,0)</f>
        <v>0</v>
      </c>
      <c r="BH324" s="178">
        <f>IF(N324="sníž. přenesená",J324,0)</f>
        <v>0</v>
      </c>
      <c r="BI324" s="178">
        <f>IF(N324="nulová",J324,0)</f>
        <v>0</v>
      </c>
      <c r="BJ324" s="23" t="s">
        <v>74</v>
      </c>
      <c r="BK324" s="178">
        <f>ROUND(I324*H324,2)</f>
        <v>4292</v>
      </c>
      <c r="BL324" s="23" t="s">
        <v>123</v>
      </c>
      <c r="BM324" s="23" t="s">
        <v>622</v>
      </c>
    </row>
    <row r="325" s="1" customFormat="1">
      <c r="B325" s="39"/>
      <c r="D325" s="179" t="s">
        <v>131</v>
      </c>
      <c r="F325" s="180" t="s">
        <v>623</v>
      </c>
      <c r="L325" s="39"/>
      <c r="M325" s="181"/>
      <c r="N325" s="40"/>
      <c r="O325" s="40"/>
      <c r="P325" s="40"/>
      <c r="Q325" s="40"/>
      <c r="R325" s="40"/>
      <c r="S325" s="40"/>
      <c r="T325" s="78"/>
      <c r="AT325" s="23" t="s">
        <v>131</v>
      </c>
      <c r="AU325" s="23" t="s">
        <v>76</v>
      </c>
    </row>
    <row r="326" s="1" customFormat="1">
      <c r="B326" s="39"/>
      <c r="D326" s="179" t="s">
        <v>133</v>
      </c>
      <c r="F326" s="182" t="s">
        <v>624</v>
      </c>
      <c r="L326" s="39"/>
      <c r="M326" s="181"/>
      <c r="N326" s="40"/>
      <c r="O326" s="40"/>
      <c r="P326" s="40"/>
      <c r="Q326" s="40"/>
      <c r="R326" s="40"/>
      <c r="S326" s="40"/>
      <c r="T326" s="78"/>
      <c r="AT326" s="23" t="s">
        <v>133</v>
      </c>
      <c r="AU326" s="23" t="s">
        <v>76</v>
      </c>
    </row>
    <row r="327" s="10" customFormat="1">
      <c r="B327" s="183"/>
      <c r="D327" s="179" t="s">
        <v>144</v>
      </c>
      <c r="E327" s="184" t="s">
        <v>5</v>
      </c>
      <c r="F327" s="185" t="s">
        <v>625</v>
      </c>
      <c r="H327" s="186">
        <v>18.5</v>
      </c>
      <c r="L327" s="183"/>
      <c r="M327" s="187"/>
      <c r="N327" s="188"/>
      <c r="O327" s="188"/>
      <c r="P327" s="188"/>
      <c r="Q327" s="188"/>
      <c r="R327" s="188"/>
      <c r="S327" s="188"/>
      <c r="T327" s="189"/>
      <c r="AT327" s="184" t="s">
        <v>144</v>
      </c>
      <c r="AU327" s="184" t="s">
        <v>76</v>
      </c>
      <c r="AV327" s="10" t="s">
        <v>76</v>
      </c>
      <c r="AW327" s="10" t="s">
        <v>30</v>
      </c>
      <c r="AX327" s="10" t="s">
        <v>74</v>
      </c>
      <c r="AY327" s="184" t="s">
        <v>120</v>
      </c>
    </row>
    <row r="328" s="1" customFormat="1" ht="16.5" customHeight="1">
      <c r="B328" s="167"/>
      <c r="C328" s="168" t="s">
        <v>626</v>
      </c>
      <c r="D328" s="168" t="s">
        <v>124</v>
      </c>
      <c r="E328" s="169" t="s">
        <v>627</v>
      </c>
      <c r="F328" s="170" t="s">
        <v>628</v>
      </c>
      <c r="G328" s="171" t="s">
        <v>249</v>
      </c>
      <c r="H328" s="172">
        <v>42</v>
      </c>
      <c r="I328" s="173">
        <v>286</v>
      </c>
      <c r="J328" s="173">
        <f>ROUND(I328*H328,2)</f>
        <v>12012</v>
      </c>
      <c r="K328" s="170" t="s">
        <v>5</v>
      </c>
      <c r="L328" s="39"/>
      <c r="M328" s="174" t="s">
        <v>5</v>
      </c>
      <c r="N328" s="175" t="s">
        <v>37</v>
      </c>
      <c r="O328" s="176">
        <v>0</v>
      </c>
      <c r="P328" s="176">
        <f>O328*H328</f>
        <v>0</v>
      </c>
      <c r="Q328" s="176">
        <v>0</v>
      </c>
      <c r="R328" s="176">
        <f>Q328*H328</f>
        <v>0</v>
      </c>
      <c r="S328" s="176">
        <v>0</v>
      </c>
      <c r="T328" s="177">
        <f>S328*H328</f>
        <v>0</v>
      </c>
      <c r="AR328" s="23" t="s">
        <v>123</v>
      </c>
      <c r="AT328" s="23" t="s">
        <v>124</v>
      </c>
      <c r="AU328" s="23" t="s">
        <v>76</v>
      </c>
      <c r="AY328" s="23" t="s">
        <v>120</v>
      </c>
      <c r="BE328" s="178">
        <f>IF(N328="základní",J328,0)</f>
        <v>12012</v>
      </c>
      <c r="BF328" s="178">
        <f>IF(N328="snížená",J328,0)</f>
        <v>0</v>
      </c>
      <c r="BG328" s="178">
        <f>IF(N328="zákl. přenesená",J328,0)</f>
        <v>0</v>
      </c>
      <c r="BH328" s="178">
        <f>IF(N328="sníž. přenesená",J328,0)</f>
        <v>0</v>
      </c>
      <c r="BI328" s="178">
        <f>IF(N328="nulová",J328,0)</f>
        <v>0</v>
      </c>
      <c r="BJ328" s="23" t="s">
        <v>74</v>
      </c>
      <c r="BK328" s="178">
        <f>ROUND(I328*H328,2)</f>
        <v>12012</v>
      </c>
      <c r="BL328" s="23" t="s">
        <v>123</v>
      </c>
      <c r="BM328" s="23" t="s">
        <v>629</v>
      </c>
    </row>
    <row r="329" s="1" customFormat="1">
      <c r="B329" s="39"/>
      <c r="D329" s="179" t="s">
        <v>131</v>
      </c>
      <c r="F329" s="180" t="s">
        <v>623</v>
      </c>
      <c r="L329" s="39"/>
      <c r="M329" s="181"/>
      <c r="N329" s="40"/>
      <c r="O329" s="40"/>
      <c r="P329" s="40"/>
      <c r="Q329" s="40"/>
      <c r="R329" s="40"/>
      <c r="S329" s="40"/>
      <c r="T329" s="78"/>
      <c r="AT329" s="23" t="s">
        <v>131</v>
      </c>
      <c r="AU329" s="23" t="s">
        <v>76</v>
      </c>
    </row>
    <row r="330" s="1" customFormat="1">
      <c r="B330" s="39"/>
      <c r="D330" s="179" t="s">
        <v>133</v>
      </c>
      <c r="F330" s="182" t="s">
        <v>624</v>
      </c>
      <c r="L330" s="39"/>
      <c r="M330" s="181"/>
      <c r="N330" s="40"/>
      <c r="O330" s="40"/>
      <c r="P330" s="40"/>
      <c r="Q330" s="40"/>
      <c r="R330" s="40"/>
      <c r="S330" s="40"/>
      <c r="T330" s="78"/>
      <c r="AT330" s="23" t="s">
        <v>133</v>
      </c>
      <c r="AU330" s="23" t="s">
        <v>76</v>
      </c>
    </row>
    <row r="331" s="10" customFormat="1">
      <c r="B331" s="183"/>
      <c r="D331" s="179" t="s">
        <v>144</v>
      </c>
      <c r="E331" s="184" t="s">
        <v>5</v>
      </c>
      <c r="F331" s="185" t="s">
        <v>630</v>
      </c>
      <c r="H331" s="186">
        <v>42</v>
      </c>
      <c r="L331" s="183"/>
      <c r="M331" s="187"/>
      <c r="N331" s="188"/>
      <c r="O331" s="188"/>
      <c r="P331" s="188"/>
      <c r="Q331" s="188"/>
      <c r="R331" s="188"/>
      <c r="S331" s="188"/>
      <c r="T331" s="189"/>
      <c r="AT331" s="184" t="s">
        <v>144</v>
      </c>
      <c r="AU331" s="184" t="s">
        <v>76</v>
      </c>
      <c r="AV331" s="10" t="s">
        <v>76</v>
      </c>
      <c r="AW331" s="10" t="s">
        <v>30</v>
      </c>
      <c r="AX331" s="10" t="s">
        <v>74</v>
      </c>
      <c r="AY331" s="184" t="s">
        <v>120</v>
      </c>
    </row>
    <row r="332" s="1" customFormat="1" ht="16.5" customHeight="1">
      <c r="B332" s="167"/>
      <c r="C332" s="168" t="s">
        <v>631</v>
      </c>
      <c r="D332" s="168" t="s">
        <v>124</v>
      </c>
      <c r="E332" s="169" t="s">
        <v>632</v>
      </c>
      <c r="F332" s="170" t="s">
        <v>633</v>
      </c>
      <c r="G332" s="171" t="s">
        <v>225</v>
      </c>
      <c r="H332" s="172">
        <v>88.560000000000002</v>
      </c>
      <c r="I332" s="173">
        <v>161</v>
      </c>
      <c r="J332" s="173">
        <f>ROUND(I332*H332,2)</f>
        <v>14258.16</v>
      </c>
      <c r="K332" s="170" t="s">
        <v>128</v>
      </c>
      <c r="L332" s="39"/>
      <c r="M332" s="174" t="s">
        <v>5</v>
      </c>
      <c r="N332" s="175" t="s">
        <v>37</v>
      </c>
      <c r="O332" s="176">
        <v>0</v>
      </c>
      <c r="P332" s="176">
        <f>O332*H332</f>
        <v>0</v>
      </c>
      <c r="Q332" s="176">
        <v>0</v>
      </c>
      <c r="R332" s="176">
        <f>Q332*H332</f>
        <v>0</v>
      </c>
      <c r="S332" s="176">
        <v>0</v>
      </c>
      <c r="T332" s="177">
        <f>S332*H332</f>
        <v>0</v>
      </c>
      <c r="AR332" s="23" t="s">
        <v>123</v>
      </c>
      <c r="AT332" s="23" t="s">
        <v>124</v>
      </c>
      <c r="AU332" s="23" t="s">
        <v>76</v>
      </c>
      <c r="AY332" s="23" t="s">
        <v>120</v>
      </c>
      <c r="BE332" s="178">
        <f>IF(N332="základní",J332,0)</f>
        <v>14258.16</v>
      </c>
      <c r="BF332" s="178">
        <f>IF(N332="snížená",J332,0)</f>
        <v>0</v>
      </c>
      <c r="BG332" s="178">
        <f>IF(N332="zákl. přenesená",J332,0)</f>
        <v>0</v>
      </c>
      <c r="BH332" s="178">
        <f>IF(N332="sníž. přenesená",J332,0)</f>
        <v>0</v>
      </c>
      <c r="BI332" s="178">
        <f>IF(N332="nulová",J332,0)</f>
        <v>0</v>
      </c>
      <c r="BJ332" s="23" t="s">
        <v>74</v>
      </c>
      <c r="BK332" s="178">
        <f>ROUND(I332*H332,2)</f>
        <v>14258.16</v>
      </c>
      <c r="BL332" s="23" t="s">
        <v>123</v>
      </c>
      <c r="BM332" s="23" t="s">
        <v>634</v>
      </c>
    </row>
    <row r="333" s="1" customFormat="1">
      <c r="B333" s="39"/>
      <c r="D333" s="179" t="s">
        <v>131</v>
      </c>
      <c r="F333" s="180" t="s">
        <v>635</v>
      </c>
      <c r="L333" s="39"/>
      <c r="M333" s="181"/>
      <c r="N333" s="40"/>
      <c r="O333" s="40"/>
      <c r="P333" s="40"/>
      <c r="Q333" s="40"/>
      <c r="R333" s="40"/>
      <c r="S333" s="40"/>
      <c r="T333" s="78"/>
      <c r="AT333" s="23" t="s">
        <v>131</v>
      </c>
      <c r="AU333" s="23" t="s">
        <v>76</v>
      </c>
    </row>
    <row r="334" s="1" customFormat="1">
      <c r="B334" s="39"/>
      <c r="D334" s="179" t="s">
        <v>133</v>
      </c>
      <c r="F334" s="182" t="s">
        <v>636</v>
      </c>
      <c r="L334" s="39"/>
      <c r="M334" s="181"/>
      <c r="N334" s="40"/>
      <c r="O334" s="40"/>
      <c r="P334" s="40"/>
      <c r="Q334" s="40"/>
      <c r="R334" s="40"/>
      <c r="S334" s="40"/>
      <c r="T334" s="78"/>
      <c r="AT334" s="23" t="s">
        <v>133</v>
      </c>
      <c r="AU334" s="23" t="s">
        <v>76</v>
      </c>
    </row>
    <row r="335" s="10" customFormat="1">
      <c r="B335" s="183"/>
      <c r="D335" s="179" t="s">
        <v>144</v>
      </c>
      <c r="E335" s="184" t="s">
        <v>5</v>
      </c>
      <c r="F335" s="185" t="s">
        <v>637</v>
      </c>
      <c r="H335" s="186">
        <v>88.560000000000002</v>
      </c>
      <c r="L335" s="183"/>
      <c r="M335" s="187"/>
      <c r="N335" s="188"/>
      <c r="O335" s="188"/>
      <c r="P335" s="188"/>
      <c r="Q335" s="188"/>
      <c r="R335" s="188"/>
      <c r="S335" s="188"/>
      <c r="T335" s="189"/>
      <c r="AT335" s="184" t="s">
        <v>144</v>
      </c>
      <c r="AU335" s="184" t="s">
        <v>76</v>
      </c>
      <c r="AV335" s="10" t="s">
        <v>76</v>
      </c>
      <c r="AW335" s="10" t="s">
        <v>30</v>
      </c>
      <c r="AX335" s="10" t="s">
        <v>74</v>
      </c>
      <c r="AY335" s="184" t="s">
        <v>120</v>
      </c>
    </row>
    <row r="336" s="1" customFormat="1" ht="16.5" customHeight="1">
      <c r="B336" s="167"/>
      <c r="C336" s="168" t="s">
        <v>638</v>
      </c>
      <c r="D336" s="168" t="s">
        <v>124</v>
      </c>
      <c r="E336" s="169" t="s">
        <v>639</v>
      </c>
      <c r="F336" s="170" t="s">
        <v>640</v>
      </c>
      <c r="G336" s="171" t="s">
        <v>276</v>
      </c>
      <c r="H336" s="172">
        <v>1</v>
      </c>
      <c r="I336" s="173">
        <v>6000</v>
      </c>
      <c r="J336" s="173">
        <f>ROUND(I336*H336,2)</f>
        <v>6000</v>
      </c>
      <c r="K336" s="170" t="s">
        <v>5</v>
      </c>
      <c r="L336" s="39"/>
      <c r="M336" s="174" t="s">
        <v>5</v>
      </c>
      <c r="N336" s="175" t="s">
        <v>37</v>
      </c>
      <c r="O336" s="176">
        <v>0</v>
      </c>
      <c r="P336" s="176">
        <f>O336*H336</f>
        <v>0</v>
      </c>
      <c r="Q336" s="176">
        <v>0</v>
      </c>
      <c r="R336" s="176">
        <f>Q336*H336</f>
        <v>0</v>
      </c>
      <c r="S336" s="176">
        <v>0</v>
      </c>
      <c r="T336" s="177">
        <f>S336*H336</f>
        <v>0</v>
      </c>
      <c r="AR336" s="23" t="s">
        <v>123</v>
      </c>
      <c r="AT336" s="23" t="s">
        <v>124</v>
      </c>
      <c r="AU336" s="23" t="s">
        <v>76</v>
      </c>
      <c r="AY336" s="23" t="s">
        <v>120</v>
      </c>
      <c r="BE336" s="178">
        <f>IF(N336="základní",J336,0)</f>
        <v>6000</v>
      </c>
      <c r="BF336" s="178">
        <f>IF(N336="snížená",J336,0)</f>
        <v>0</v>
      </c>
      <c r="BG336" s="178">
        <f>IF(N336="zákl. přenesená",J336,0)</f>
        <v>0</v>
      </c>
      <c r="BH336" s="178">
        <f>IF(N336="sníž. přenesená",J336,0)</f>
        <v>0</v>
      </c>
      <c r="BI336" s="178">
        <f>IF(N336="nulová",J336,0)</f>
        <v>0</v>
      </c>
      <c r="BJ336" s="23" t="s">
        <v>74</v>
      </c>
      <c r="BK336" s="178">
        <f>ROUND(I336*H336,2)</f>
        <v>6000</v>
      </c>
      <c r="BL336" s="23" t="s">
        <v>123</v>
      </c>
      <c r="BM336" s="23" t="s">
        <v>641</v>
      </c>
    </row>
    <row r="337" s="1" customFormat="1">
      <c r="B337" s="39"/>
      <c r="D337" s="179" t="s">
        <v>131</v>
      </c>
      <c r="F337" s="180" t="s">
        <v>642</v>
      </c>
      <c r="L337" s="39"/>
      <c r="M337" s="181"/>
      <c r="N337" s="40"/>
      <c r="O337" s="40"/>
      <c r="P337" s="40"/>
      <c r="Q337" s="40"/>
      <c r="R337" s="40"/>
      <c r="S337" s="40"/>
      <c r="T337" s="78"/>
      <c r="AT337" s="23" t="s">
        <v>131</v>
      </c>
      <c r="AU337" s="23" t="s">
        <v>76</v>
      </c>
    </row>
    <row r="338" s="10" customFormat="1">
      <c r="B338" s="183"/>
      <c r="D338" s="179" t="s">
        <v>144</v>
      </c>
      <c r="E338" s="184" t="s">
        <v>5</v>
      </c>
      <c r="F338" s="185" t="s">
        <v>74</v>
      </c>
      <c r="H338" s="186">
        <v>1</v>
      </c>
      <c r="L338" s="183"/>
      <c r="M338" s="187"/>
      <c r="N338" s="188"/>
      <c r="O338" s="188"/>
      <c r="P338" s="188"/>
      <c r="Q338" s="188"/>
      <c r="R338" s="188"/>
      <c r="S338" s="188"/>
      <c r="T338" s="189"/>
      <c r="AT338" s="184" t="s">
        <v>144</v>
      </c>
      <c r="AU338" s="184" t="s">
        <v>76</v>
      </c>
      <c r="AV338" s="10" t="s">
        <v>76</v>
      </c>
      <c r="AW338" s="10" t="s">
        <v>30</v>
      </c>
      <c r="AX338" s="10" t="s">
        <v>74</v>
      </c>
      <c r="AY338" s="184" t="s">
        <v>120</v>
      </c>
    </row>
    <row r="339" s="9" customFormat="1" ht="37.44" customHeight="1">
      <c r="B339" s="157"/>
      <c r="D339" s="158" t="s">
        <v>65</v>
      </c>
      <c r="E339" s="159" t="s">
        <v>643</v>
      </c>
      <c r="F339" s="159" t="s">
        <v>644</v>
      </c>
      <c r="J339" s="160">
        <f>BK339</f>
        <v>232653.14000000001</v>
      </c>
      <c r="L339" s="157"/>
      <c r="M339" s="161"/>
      <c r="N339" s="162"/>
      <c r="O339" s="162"/>
      <c r="P339" s="163">
        <f>P340+P361+P362</f>
        <v>0</v>
      </c>
      <c r="Q339" s="162"/>
      <c r="R339" s="163">
        <f>R340+R361+R362</f>
        <v>0</v>
      </c>
      <c r="S339" s="162"/>
      <c r="T339" s="164">
        <f>T340+T361+T362</f>
        <v>0</v>
      </c>
      <c r="AR339" s="158" t="s">
        <v>76</v>
      </c>
      <c r="AT339" s="165" t="s">
        <v>65</v>
      </c>
      <c r="AU339" s="165" t="s">
        <v>66</v>
      </c>
      <c r="AY339" s="158" t="s">
        <v>120</v>
      </c>
      <c r="BK339" s="166">
        <f>BK340+BK361+BK362</f>
        <v>232653.14000000001</v>
      </c>
    </row>
    <row r="340" s="9" customFormat="1" ht="19.92" customHeight="1">
      <c r="B340" s="157"/>
      <c r="D340" s="158" t="s">
        <v>65</v>
      </c>
      <c r="E340" s="199" t="s">
        <v>645</v>
      </c>
      <c r="F340" s="199" t="s">
        <v>646</v>
      </c>
      <c r="J340" s="200">
        <f>BK340</f>
        <v>154351.34</v>
      </c>
      <c r="L340" s="157"/>
      <c r="M340" s="161"/>
      <c r="N340" s="162"/>
      <c r="O340" s="162"/>
      <c r="P340" s="163">
        <f>SUM(P341:P360)</f>
        <v>0</v>
      </c>
      <c r="Q340" s="162"/>
      <c r="R340" s="163">
        <f>SUM(R341:R360)</f>
        <v>0</v>
      </c>
      <c r="S340" s="162"/>
      <c r="T340" s="164">
        <f>SUM(T341:T360)</f>
        <v>0</v>
      </c>
      <c r="AR340" s="158" t="s">
        <v>76</v>
      </c>
      <c r="AT340" s="165" t="s">
        <v>65</v>
      </c>
      <c r="AU340" s="165" t="s">
        <v>74</v>
      </c>
      <c r="AY340" s="158" t="s">
        <v>120</v>
      </c>
      <c r="BK340" s="166">
        <f>SUM(BK341:BK360)</f>
        <v>154351.34</v>
      </c>
    </row>
    <row r="341" s="1" customFormat="1" ht="16.5" customHeight="1">
      <c r="B341" s="167"/>
      <c r="C341" s="168" t="s">
        <v>647</v>
      </c>
      <c r="D341" s="168" t="s">
        <v>124</v>
      </c>
      <c r="E341" s="169" t="s">
        <v>648</v>
      </c>
      <c r="F341" s="170" t="s">
        <v>649</v>
      </c>
      <c r="G341" s="171" t="s">
        <v>225</v>
      </c>
      <c r="H341" s="172">
        <v>51.049999999999997</v>
      </c>
      <c r="I341" s="173">
        <v>104</v>
      </c>
      <c r="J341" s="173">
        <f>ROUND(I341*H341,2)</f>
        <v>5309.1999999999998</v>
      </c>
      <c r="K341" s="170" t="s">
        <v>128</v>
      </c>
      <c r="L341" s="39"/>
      <c r="M341" s="174" t="s">
        <v>5</v>
      </c>
      <c r="N341" s="175" t="s">
        <v>37</v>
      </c>
      <c r="O341" s="176">
        <v>0</v>
      </c>
      <c r="P341" s="176">
        <f>O341*H341</f>
        <v>0</v>
      </c>
      <c r="Q341" s="176">
        <v>0</v>
      </c>
      <c r="R341" s="176">
        <f>Q341*H341</f>
        <v>0</v>
      </c>
      <c r="S341" s="176">
        <v>0</v>
      </c>
      <c r="T341" s="177">
        <f>S341*H341</f>
        <v>0</v>
      </c>
      <c r="AR341" s="23" t="s">
        <v>349</v>
      </c>
      <c r="AT341" s="23" t="s">
        <v>124</v>
      </c>
      <c r="AU341" s="23" t="s">
        <v>76</v>
      </c>
      <c r="AY341" s="23" t="s">
        <v>120</v>
      </c>
      <c r="BE341" s="178">
        <f>IF(N341="základní",J341,0)</f>
        <v>5309.1999999999998</v>
      </c>
      <c r="BF341" s="178">
        <f>IF(N341="snížená",J341,0)</f>
        <v>0</v>
      </c>
      <c r="BG341" s="178">
        <f>IF(N341="zákl. přenesená",J341,0)</f>
        <v>0</v>
      </c>
      <c r="BH341" s="178">
        <f>IF(N341="sníž. přenesená",J341,0)</f>
        <v>0</v>
      </c>
      <c r="BI341" s="178">
        <f>IF(N341="nulová",J341,0)</f>
        <v>0</v>
      </c>
      <c r="BJ341" s="23" t="s">
        <v>74</v>
      </c>
      <c r="BK341" s="178">
        <f>ROUND(I341*H341,2)</f>
        <v>5309.1999999999998</v>
      </c>
      <c r="BL341" s="23" t="s">
        <v>349</v>
      </c>
      <c r="BM341" s="23" t="s">
        <v>650</v>
      </c>
    </row>
    <row r="342" s="1" customFormat="1">
      <c r="B342" s="39"/>
      <c r="D342" s="179" t="s">
        <v>131</v>
      </c>
      <c r="F342" s="180" t="s">
        <v>651</v>
      </c>
      <c r="L342" s="39"/>
      <c r="M342" s="181"/>
      <c r="N342" s="40"/>
      <c r="O342" s="40"/>
      <c r="P342" s="40"/>
      <c r="Q342" s="40"/>
      <c r="R342" s="40"/>
      <c r="S342" s="40"/>
      <c r="T342" s="78"/>
      <c r="AT342" s="23" t="s">
        <v>131</v>
      </c>
      <c r="AU342" s="23" t="s">
        <v>76</v>
      </c>
    </row>
    <row r="343" s="1" customFormat="1">
      <c r="B343" s="39"/>
      <c r="D343" s="179" t="s">
        <v>133</v>
      </c>
      <c r="F343" s="182" t="s">
        <v>652</v>
      </c>
      <c r="L343" s="39"/>
      <c r="M343" s="181"/>
      <c r="N343" s="40"/>
      <c r="O343" s="40"/>
      <c r="P343" s="40"/>
      <c r="Q343" s="40"/>
      <c r="R343" s="40"/>
      <c r="S343" s="40"/>
      <c r="T343" s="78"/>
      <c r="AT343" s="23" t="s">
        <v>133</v>
      </c>
      <c r="AU343" s="23" t="s">
        <v>76</v>
      </c>
    </row>
    <row r="344" s="10" customFormat="1">
      <c r="B344" s="183"/>
      <c r="D344" s="179" t="s">
        <v>144</v>
      </c>
      <c r="E344" s="184" t="s">
        <v>5</v>
      </c>
      <c r="F344" s="185" t="s">
        <v>653</v>
      </c>
      <c r="H344" s="186">
        <v>51.049999999999997</v>
      </c>
      <c r="L344" s="183"/>
      <c r="M344" s="187"/>
      <c r="N344" s="188"/>
      <c r="O344" s="188"/>
      <c r="P344" s="188"/>
      <c r="Q344" s="188"/>
      <c r="R344" s="188"/>
      <c r="S344" s="188"/>
      <c r="T344" s="189"/>
      <c r="AT344" s="184" t="s">
        <v>144</v>
      </c>
      <c r="AU344" s="184" t="s">
        <v>76</v>
      </c>
      <c r="AV344" s="10" t="s">
        <v>76</v>
      </c>
      <c r="AW344" s="10" t="s">
        <v>30</v>
      </c>
      <c r="AX344" s="10" t="s">
        <v>66</v>
      </c>
      <c r="AY344" s="184" t="s">
        <v>120</v>
      </c>
    </row>
    <row r="345" s="1" customFormat="1" ht="16.5" customHeight="1">
      <c r="B345" s="167"/>
      <c r="C345" s="168" t="s">
        <v>654</v>
      </c>
      <c r="D345" s="168" t="s">
        <v>124</v>
      </c>
      <c r="E345" s="169" t="s">
        <v>655</v>
      </c>
      <c r="F345" s="170" t="s">
        <v>656</v>
      </c>
      <c r="G345" s="171" t="s">
        <v>225</v>
      </c>
      <c r="H345" s="172">
        <v>36</v>
      </c>
      <c r="I345" s="173">
        <v>282</v>
      </c>
      <c r="J345" s="173">
        <f>ROUND(I345*H345,2)</f>
        <v>10152</v>
      </c>
      <c r="K345" s="170" t="s">
        <v>128</v>
      </c>
      <c r="L345" s="39"/>
      <c r="M345" s="174" t="s">
        <v>5</v>
      </c>
      <c r="N345" s="175" t="s">
        <v>37</v>
      </c>
      <c r="O345" s="176">
        <v>0</v>
      </c>
      <c r="P345" s="176">
        <f>O345*H345</f>
        <v>0</v>
      </c>
      <c r="Q345" s="176">
        <v>0</v>
      </c>
      <c r="R345" s="176">
        <f>Q345*H345</f>
        <v>0</v>
      </c>
      <c r="S345" s="176">
        <v>0</v>
      </c>
      <c r="T345" s="177">
        <f>S345*H345</f>
        <v>0</v>
      </c>
      <c r="AR345" s="23" t="s">
        <v>349</v>
      </c>
      <c r="AT345" s="23" t="s">
        <v>124</v>
      </c>
      <c r="AU345" s="23" t="s">
        <v>76</v>
      </c>
      <c r="AY345" s="23" t="s">
        <v>120</v>
      </c>
      <c r="BE345" s="178">
        <f>IF(N345="základní",J345,0)</f>
        <v>10152</v>
      </c>
      <c r="BF345" s="178">
        <f>IF(N345="snížená",J345,0)</f>
        <v>0</v>
      </c>
      <c r="BG345" s="178">
        <f>IF(N345="zákl. přenesená",J345,0)</f>
        <v>0</v>
      </c>
      <c r="BH345" s="178">
        <f>IF(N345="sníž. přenesená",J345,0)</f>
        <v>0</v>
      </c>
      <c r="BI345" s="178">
        <f>IF(N345="nulová",J345,0)</f>
        <v>0</v>
      </c>
      <c r="BJ345" s="23" t="s">
        <v>74</v>
      </c>
      <c r="BK345" s="178">
        <f>ROUND(I345*H345,2)</f>
        <v>10152</v>
      </c>
      <c r="BL345" s="23" t="s">
        <v>349</v>
      </c>
      <c r="BM345" s="23" t="s">
        <v>657</v>
      </c>
    </row>
    <row r="346" s="1" customFormat="1">
      <c r="B346" s="39"/>
      <c r="D346" s="179" t="s">
        <v>131</v>
      </c>
      <c r="F346" s="180" t="s">
        <v>658</v>
      </c>
      <c r="L346" s="39"/>
      <c r="M346" s="181"/>
      <c r="N346" s="40"/>
      <c r="O346" s="40"/>
      <c r="P346" s="40"/>
      <c r="Q346" s="40"/>
      <c r="R346" s="40"/>
      <c r="S346" s="40"/>
      <c r="T346" s="78"/>
      <c r="AT346" s="23" t="s">
        <v>131</v>
      </c>
      <c r="AU346" s="23" t="s">
        <v>76</v>
      </c>
    </row>
    <row r="347" s="1" customFormat="1">
      <c r="B347" s="39"/>
      <c r="D347" s="179" t="s">
        <v>133</v>
      </c>
      <c r="F347" s="182" t="s">
        <v>652</v>
      </c>
      <c r="L347" s="39"/>
      <c r="M347" s="181"/>
      <c r="N347" s="40"/>
      <c r="O347" s="40"/>
      <c r="P347" s="40"/>
      <c r="Q347" s="40"/>
      <c r="R347" s="40"/>
      <c r="S347" s="40"/>
      <c r="T347" s="78"/>
      <c r="AT347" s="23" t="s">
        <v>133</v>
      </c>
      <c r="AU347" s="23" t="s">
        <v>76</v>
      </c>
    </row>
    <row r="348" s="10" customFormat="1">
      <c r="B348" s="183"/>
      <c r="D348" s="179" t="s">
        <v>144</v>
      </c>
      <c r="E348" s="184" t="s">
        <v>5</v>
      </c>
      <c r="F348" s="185" t="s">
        <v>659</v>
      </c>
      <c r="H348" s="186">
        <v>36</v>
      </c>
      <c r="L348" s="183"/>
      <c r="M348" s="187"/>
      <c r="N348" s="188"/>
      <c r="O348" s="188"/>
      <c r="P348" s="188"/>
      <c r="Q348" s="188"/>
      <c r="R348" s="188"/>
      <c r="S348" s="188"/>
      <c r="T348" s="189"/>
      <c r="AT348" s="184" t="s">
        <v>144</v>
      </c>
      <c r="AU348" s="184" t="s">
        <v>76</v>
      </c>
      <c r="AV348" s="10" t="s">
        <v>76</v>
      </c>
      <c r="AW348" s="10" t="s">
        <v>30</v>
      </c>
      <c r="AX348" s="10" t="s">
        <v>74</v>
      </c>
      <c r="AY348" s="184" t="s">
        <v>120</v>
      </c>
    </row>
    <row r="349" s="1" customFormat="1" ht="16.5" customHeight="1">
      <c r="B349" s="167"/>
      <c r="C349" s="168" t="s">
        <v>660</v>
      </c>
      <c r="D349" s="168" t="s">
        <v>124</v>
      </c>
      <c r="E349" s="169" t="s">
        <v>661</v>
      </c>
      <c r="F349" s="170" t="s">
        <v>662</v>
      </c>
      <c r="G349" s="171" t="s">
        <v>225</v>
      </c>
      <c r="H349" s="172">
        <v>168.25200000000001</v>
      </c>
      <c r="I349" s="173">
        <v>508</v>
      </c>
      <c r="J349" s="173">
        <f>ROUND(I349*H349,2)</f>
        <v>85472.020000000004</v>
      </c>
      <c r="K349" s="170" t="s">
        <v>128</v>
      </c>
      <c r="L349" s="39"/>
      <c r="M349" s="174" t="s">
        <v>5</v>
      </c>
      <c r="N349" s="175" t="s">
        <v>37</v>
      </c>
      <c r="O349" s="176">
        <v>0</v>
      </c>
      <c r="P349" s="176">
        <f>O349*H349</f>
        <v>0</v>
      </c>
      <c r="Q349" s="176">
        <v>0</v>
      </c>
      <c r="R349" s="176">
        <f>Q349*H349</f>
        <v>0</v>
      </c>
      <c r="S349" s="176">
        <v>0</v>
      </c>
      <c r="T349" s="177">
        <f>S349*H349</f>
        <v>0</v>
      </c>
      <c r="AR349" s="23" t="s">
        <v>349</v>
      </c>
      <c r="AT349" s="23" t="s">
        <v>124</v>
      </c>
      <c r="AU349" s="23" t="s">
        <v>76</v>
      </c>
      <c r="AY349" s="23" t="s">
        <v>120</v>
      </c>
      <c r="BE349" s="178">
        <f>IF(N349="základní",J349,0)</f>
        <v>85472.020000000004</v>
      </c>
      <c r="BF349" s="178">
        <f>IF(N349="snížená",J349,0)</f>
        <v>0</v>
      </c>
      <c r="BG349" s="178">
        <f>IF(N349="zákl. přenesená",J349,0)</f>
        <v>0</v>
      </c>
      <c r="BH349" s="178">
        <f>IF(N349="sníž. přenesená",J349,0)</f>
        <v>0</v>
      </c>
      <c r="BI349" s="178">
        <f>IF(N349="nulová",J349,0)</f>
        <v>0</v>
      </c>
      <c r="BJ349" s="23" t="s">
        <v>74</v>
      </c>
      <c r="BK349" s="178">
        <f>ROUND(I349*H349,2)</f>
        <v>85472.020000000004</v>
      </c>
      <c r="BL349" s="23" t="s">
        <v>349</v>
      </c>
      <c r="BM349" s="23" t="s">
        <v>663</v>
      </c>
    </row>
    <row r="350" s="1" customFormat="1">
      <c r="B350" s="39"/>
      <c r="D350" s="179" t="s">
        <v>131</v>
      </c>
      <c r="F350" s="180" t="s">
        <v>664</v>
      </c>
      <c r="L350" s="39"/>
      <c r="M350" s="181"/>
      <c r="N350" s="40"/>
      <c r="O350" s="40"/>
      <c r="P350" s="40"/>
      <c r="Q350" s="40"/>
      <c r="R350" s="40"/>
      <c r="S350" s="40"/>
      <c r="T350" s="78"/>
      <c r="AT350" s="23" t="s">
        <v>131</v>
      </c>
      <c r="AU350" s="23" t="s">
        <v>76</v>
      </c>
    </row>
    <row r="351" s="1" customFormat="1">
      <c r="B351" s="39"/>
      <c r="D351" s="179" t="s">
        <v>133</v>
      </c>
      <c r="F351" s="182" t="s">
        <v>665</v>
      </c>
      <c r="L351" s="39"/>
      <c r="M351" s="181"/>
      <c r="N351" s="40"/>
      <c r="O351" s="40"/>
      <c r="P351" s="40"/>
      <c r="Q351" s="40"/>
      <c r="R351" s="40"/>
      <c r="S351" s="40"/>
      <c r="T351" s="78"/>
      <c r="AT351" s="23" t="s">
        <v>133</v>
      </c>
      <c r="AU351" s="23" t="s">
        <v>76</v>
      </c>
    </row>
    <row r="352" s="10" customFormat="1">
      <c r="B352" s="183"/>
      <c r="D352" s="179" t="s">
        <v>144</v>
      </c>
      <c r="E352" s="184" t="s">
        <v>5</v>
      </c>
      <c r="F352" s="185" t="s">
        <v>666</v>
      </c>
      <c r="H352" s="186">
        <v>168.25200000000001</v>
      </c>
      <c r="L352" s="183"/>
      <c r="M352" s="187"/>
      <c r="N352" s="188"/>
      <c r="O352" s="188"/>
      <c r="P352" s="188"/>
      <c r="Q352" s="188"/>
      <c r="R352" s="188"/>
      <c r="S352" s="188"/>
      <c r="T352" s="189"/>
      <c r="AT352" s="184" t="s">
        <v>144</v>
      </c>
      <c r="AU352" s="184" t="s">
        <v>76</v>
      </c>
      <c r="AV352" s="10" t="s">
        <v>76</v>
      </c>
      <c r="AW352" s="10" t="s">
        <v>30</v>
      </c>
      <c r="AX352" s="10" t="s">
        <v>74</v>
      </c>
      <c r="AY352" s="184" t="s">
        <v>120</v>
      </c>
    </row>
    <row r="353" s="1" customFormat="1" ht="16.5" customHeight="1">
      <c r="B353" s="167"/>
      <c r="C353" s="168" t="s">
        <v>667</v>
      </c>
      <c r="D353" s="168" t="s">
        <v>124</v>
      </c>
      <c r="E353" s="169" t="s">
        <v>668</v>
      </c>
      <c r="F353" s="170" t="s">
        <v>669</v>
      </c>
      <c r="G353" s="171" t="s">
        <v>225</v>
      </c>
      <c r="H353" s="172">
        <v>29.989999999999998</v>
      </c>
      <c r="I353" s="173">
        <v>508</v>
      </c>
      <c r="J353" s="173">
        <f>ROUND(I353*H353,2)</f>
        <v>15234.92</v>
      </c>
      <c r="K353" s="170" t="s">
        <v>128</v>
      </c>
      <c r="L353" s="39"/>
      <c r="M353" s="174" t="s">
        <v>5</v>
      </c>
      <c r="N353" s="175" t="s">
        <v>37</v>
      </c>
      <c r="O353" s="176">
        <v>0</v>
      </c>
      <c r="P353" s="176">
        <f>O353*H353</f>
        <v>0</v>
      </c>
      <c r="Q353" s="176">
        <v>0</v>
      </c>
      <c r="R353" s="176">
        <f>Q353*H353</f>
        <v>0</v>
      </c>
      <c r="S353" s="176">
        <v>0</v>
      </c>
      <c r="T353" s="177">
        <f>S353*H353</f>
        <v>0</v>
      </c>
      <c r="AR353" s="23" t="s">
        <v>349</v>
      </c>
      <c r="AT353" s="23" t="s">
        <v>124</v>
      </c>
      <c r="AU353" s="23" t="s">
        <v>76</v>
      </c>
      <c r="AY353" s="23" t="s">
        <v>120</v>
      </c>
      <c r="BE353" s="178">
        <f>IF(N353="základní",J353,0)</f>
        <v>15234.92</v>
      </c>
      <c r="BF353" s="178">
        <f>IF(N353="snížená",J353,0)</f>
        <v>0</v>
      </c>
      <c r="BG353" s="178">
        <f>IF(N353="zákl. přenesená",J353,0)</f>
        <v>0</v>
      </c>
      <c r="BH353" s="178">
        <f>IF(N353="sníž. přenesená",J353,0)</f>
        <v>0</v>
      </c>
      <c r="BI353" s="178">
        <f>IF(N353="nulová",J353,0)</f>
        <v>0</v>
      </c>
      <c r="BJ353" s="23" t="s">
        <v>74</v>
      </c>
      <c r="BK353" s="178">
        <f>ROUND(I353*H353,2)</f>
        <v>15234.92</v>
      </c>
      <c r="BL353" s="23" t="s">
        <v>349</v>
      </c>
      <c r="BM353" s="23" t="s">
        <v>670</v>
      </c>
    </row>
    <row r="354" s="1" customFormat="1">
      <c r="B354" s="39"/>
      <c r="D354" s="179" t="s">
        <v>131</v>
      </c>
      <c r="F354" s="180" t="s">
        <v>671</v>
      </c>
      <c r="L354" s="39"/>
      <c r="M354" s="181"/>
      <c r="N354" s="40"/>
      <c r="O354" s="40"/>
      <c r="P354" s="40"/>
      <c r="Q354" s="40"/>
      <c r="R354" s="40"/>
      <c r="S354" s="40"/>
      <c r="T354" s="78"/>
      <c r="AT354" s="23" t="s">
        <v>131</v>
      </c>
      <c r="AU354" s="23" t="s">
        <v>76</v>
      </c>
    </row>
    <row r="355" s="1" customFormat="1">
      <c r="B355" s="39"/>
      <c r="D355" s="179" t="s">
        <v>133</v>
      </c>
      <c r="F355" s="182" t="s">
        <v>672</v>
      </c>
      <c r="L355" s="39"/>
      <c r="M355" s="181"/>
      <c r="N355" s="40"/>
      <c r="O355" s="40"/>
      <c r="P355" s="40"/>
      <c r="Q355" s="40"/>
      <c r="R355" s="40"/>
      <c r="S355" s="40"/>
      <c r="T355" s="78"/>
      <c r="AT355" s="23" t="s">
        <v>133</v>
      </c>
      <c r="AU355" s="23" t="s">
        <v>76</v>
      </c>
    </row>
    <row r="356" s="10" customFormat="1">
      <c r="B356" s="183"/>
      <c r="D356" s="179" t="s">
        <v>144</v>
      </c>
      <c r="E356" s="184" t="s">
        <v>5</v>
      </c>
      <c r="F356" s="185" t="s">
        <v>673</v>
      </c>
      <c r="H356" s="186">
        <v>29.989999999999998</v>
      </c>
      <c r="L356" s="183"/>
      <c r="M356" s="187"/>
      <c r="N356" s="188"/>
      <c r="O356" s="188"/>
      <c r="P356" s="188"/>
      <c r="Q356" s="188"/>
      <c r="R356" s="188"/>
      <c r="S356" s="188"/>
      <c r="T356" s="189"/>
      <c r="AT356" s="184" t="s">
        <v>144</v>
      </c>
      <c r="AU356" s="184" t="s">
        <v>76</v>
      </c>
      <c r="AV356" s="10" t="s">
        <v>76</v>
      </c>
      <c r="AW356" s="10" t="s">
        <v>30</v>
      </c>
      <c r="AX356" s="10" t="s">
        <v>74</v>
      </c>
      <c r="AY356" s="184" t="s">
        <v>120</v>
      </c>
    </row>
    <row r="357" s="1" customFormat="1" ht="16.5" customHeight="1">
      <c r="B357" s="167"/>
      <c r="C357" s="168" t="s">
        <v>674</v>
      </c>
      <c r="D357" s="168" t="s">
        <v>124</v>
      </c>
      <c r="E357" s="169" t="s">
        <v>675</v>
      </c>
      <c r="F357" s="170" t="s">
        <v>676</v>
      </c>
      <c r="G357" s="171" t="s">
        <v>225</v>
      </c>
      <c r="H357" s="172">
        <v>173.56</v>
      </c>
      <c r="I357" s="173">
        <v>220</v>
      </c>
      <c r="J357" s="173">
        <f>ROUND(I357*H357,2)</f>
        <v>38183.199999999997</v>
      </c>
      <c r="K357" s="170" t="s">
        <v>128</v>
      </c>
      <c r="L357" s="39"/>
      <c r="M357" s="174" t="s">
        <v>5</v>
      </c>
      <c r="N357" s="175" t="s">
        <v>37</v>
      </c>
      <c r="O357" s="176">
        <v>0</v>
      </c>
      <c r="P357" s="176">
        <f>O357*H357</f>
        <v>0</v>
      </c>
      <c r="Q357" s="176">
        <v>0</v>
      </c>
      <c r="R357" s="176">
        <f>Q357*H357</f>
        <v>0</v>
      </c>
      <c r="S357" s="176">
        <v>0</v>
      </c>
      <c r="T357" s="177">
        <f>S357*H357</f>
        <v>0</v>
      </c>
      <c r="AR357" s="23" t="s">
        <v>349</v>
      </c>
      <c r="AT357" s="23" t="s">
        <v>124</v>
      </c>
      <c r="AU357" s="23" t="s">
        <v>76</v>
      </c>
      <c r="AY357" s="23" t="s">
        <v>120</v>
      </c>
      <c r="BE357" s="178">
        <f>IF(N357="základní",J357,0)</f>
        <v>38183.199999999997</v>
      </c>
      <c r="BF357" s="178">
        <f>IF(N357="snížená",J357,0)</f>
        <v>0</v>
      </c>
      <c r="BG357" s="178">
        <f>IF(N357="zákl. přenesená",J357,0)</f>
        <v>0</v>
      </c>
      <c r="BH357" s="178">
        <f>IF(N357="sníž. přenesená",J357,0)</f>
        <v>0</v>
      </c>
      <c r="BI357" s="178">
        <f>IF(N357="nulová",J357,0)</f>
        <v>0</v>
      </c>
      <c r="BJ357" s="23" t="s">
        <v>74</v>
      </c>
      <c r="BK357" s="178">
        <f>ROUND(I357*H357,2)</f>
        <v>38183.199999999997</v>
      </c>
      <c r="BL357" s="23" t="s">
        <v>349</v>
      </c>
      <c r="BM357" s="23" t="s">
        <v>677</v>
      </c>
    </row>
    <row r="358" s="1" customFormat="1">
      <c r="B358" s="39"/>
      <c r="D358" s="179" t="s">
        <v>131</v>
      </c>
      <c r="F358" s="180" t="s">
        <v>678</v>
      </c>
      <c r="L358" s="39"/>
      <c r="M358" s="181"/>
      <c r="N358" s="40"/>
      <c r="O358" s="40"/>
      <c r="P358" s="40"/>
      <c r="Q358" s="40"/>
      <c r="R358" s="40"/>
      <c r="S358" s="40"/>
      <c r="T358" s="78"/>
      <c r="AT358" s="23" t="s">
        <v>131</v>
      </c>
      <c r="AU358" s="23" t="s">
        <v>76</v>
      </c>
    </row>
    <row r="359" s="1" customFormat="1">
      <c r="B359" s="39"/>
      <c r="D359" s="179" t="s">
        <v>133</v>
      </c>
      <c r="F359" s="182" t="s">
        <v>679</v>
      </c>
      <c r="L359" s="39"/>
      <c r="M359" s="181"/>
      <c r="N359" s="40"/>
      <c r="O359" s="40"/>
      <c r="P359" s="40"/>
      <c r="Q359" s="40"/>
      <c r="R359" s="40"/>
      <c r="S359" s="40"/>
      <c r="T359" s="78"/>
      <c r="AT359" s="23" t="s">
        <v>133</v>
      </c>
      <c r="AU359" s="23" t="s">
        <v>76</v>
      </c>
    </row>
    <row r="360" s="10" customFormat="1">
      <c r="B360" s="183"/>
      <c r="D360" s="179" t="s">
        <v>144</v>
      </c>
      <c r="E360" s="184" t="s">
        <v>5</v>
      </c>
      <c r="F360" s="185" t="s">
        <v>680</v>
      </c>
      <c r="H360" s="186">
        <v>173.56</v>
      </c>
      <c r="L360" s="183"/>
      <c r="M360" s="187"/>
      <c r="N360" s="188"/>
      <c r="O360" s="188"/>
      <c r="P360" s="188"/>
      <c r="Q360" s="188"/>
      <c r="R360" s="188"/>
      <c r="S360" s="188"/>
      <c r="T360" s="189"/>
      <c r="AT360" s="184" t="s">
        <v>144</v>
      </c>
      <c r="AU360" s="184" t="s">
        <v>76</v>
      </c>
      <c r="AV360" s="10" t="s">
        <v>76</v>
      </c>
      <c r="AW360" s="10" t="s">
        <v>30</v>
      </c>
      <c r="AX360" s="10" t="s">
        <v>74</v>
      </c>
      <c r="AY360" s="184" t="s">
        <v>120</v>
      </c>
    </row>
    <row r="361" s="9" customFormat="1" ht="29.88" customHeight="1">
      <c r="B361" s="157"/>
      <c r="D361" s="158" t="s">
        <v>65</v>
      </c>
      <c r="E361" s="199" t="s">
        <v>681</v>
      </c>
      <c r="F361" s="199" t="s">
        <v>682</v>
      </c>
      <c r="J361" s="200">
        <f>BK361</f>
        <v>0</v>
      </c>
      <c r="L361" s="157"/>
      <c r="M361" s="161"/>
      <c r="N361" s="162"/>
      <c r="O361" s="162"/>
      <c r="P361" s="163">
        <v>0</v>
      </c>
      <c r="Q361" s="162"/>
      <c r="R361" s="163">
        <v>0</v>
      </c>
      <c r="S361" s="162"/>
      <c r="T361" s="164">
        <v>0</v>
      </c>
      <c r="AR361" s="158" t="s">
        <v>76</v>
      </c>
      <c r="AT361" s="165" t="s">
        <v>65</v>
      </c>
      <c r="AU361" s="165" t="s">
        <v>74</v>
      </c>
      <c r="AY361" s="158" t="s">
        <v>120</v>
      </c>
      <c r="BK361" s="166">
        <v>0</v>
      </c>
    </row>
    <row r="362" s="9" customFormat="1" ht="19.92" customHeight="1">
      <c r="B362" s="157"/>
      <c r="D362" s="158" t="s">
        <v>65</v>
      </c>
      <c r="E362" s="199" t="s">
        <v>683</v>
      </c>
      <c r="F362" s="199" t="s">
        <v>684</v>
      </c>
      <c r="J362" s="200">
        <f>BK362</f>
        <v>78301.800000000003</v>
      </c>
      <c r="L362" s="157"/>
      <c r="M362" s="161"/>
      <c r="N362" s="162"/>
      <c r="O362" s="162"/>
      <c r="P362" s="163">
        <f>SUM(P363:P366)</f>
        <v>0</v>
      </c>
      <c r="Q362" s="162"/>
      <c r="R362" s="163">
        <f>SUM(R363:R366)</f>
        <v>0</v>
      </c>
      <c r="S362" s="162"/>
      <c r="T362" s="164">
        <f>SUM(T363:T366)</f>
        <v>0</v>
      </c>
      <c r="AR362" s="158" t="s">
        <v>76</v>
      </c>
      <c r="AT362" s="165" t="s">
        <v>65</v>
      </c>
      <c r="AU362" s="165" t="s">
        <v>74</v>
      </c>
      <c r="AY362" s="158" t="s">
        <v>120</v>
      </c>
      <c r="BK362" s="166">
        <f>SUM(BK363:BK366)</f>
        <v>78301.800000000003</v>
      </c>
    </row>
    <row r="363" s="1" customFormat="1" ht="16.5" customHeight="1">
      <c r="B363" s="167"/>
      <c r="C363" s="168" t="s">
        <v>685</v>
      </c>
      <c r="D363" s="168" t="s">
        <v>124</v>
      </c>
      <c r="E363" s="169" t="s">
        <v>686</v>
      </c>
      <c r="F363" s="170" t="s">
        <v>687</v>
      </c>
      <c r="G363" s="171" t="s">
        <v>225</v>
      </c>
      <c r="H363" s="172">
        <v>212.19999999999999</v>
      </c>
      <c r="I363" s="173">
        <v>369</v>
      </c>
      <c r="J363" s="173">
        <f>ROUND(I363*H363,2)</f>
        <v>78301.800000000003</v>
      </c>
      <c r="K363" s="170" t="s">
        <v>128</v>
      </c>
      <c r="L363" s="39"/>
      <c r="M363" s="174" t="s">
        <v>5</v>
      </c>
      <c r="N363" s="175" t="s">
        <v>37</v>
      </c>
      <c r="O363" s="176">
        <v>0</v>
      </c>
      <c r="P363" s="176">
        <f>O363*H363</f>
        <v>0</v>
      </c>
      <c r="Q363" s="176">
        <v>0</v>
      </c>
      <c r="R363" s="176">
        <f>Q363*H363</f>
        <v>0</v>
      </c>
      <c r="S363" s="176">
        <v>0</v>
      </c>
      <c r="T363" s="177">
        <f>S363*H363</f>
        <v>0</v>
      </c>
      <c r="AR363" s="23" t="s">
        <v>349</v>
      </c>
      <c r="AT363" s="23" t="s">
        <v>124</v>
      </c>
      <c r="AU363" s="23" t="s">
        <v>76</v>
      </c>
      <c r="AY363" s="23" t="s">
        <v>120</v>
      </c>
      <c r="BE363" s="178">
        <f>IF(N363="základní",J363,0)</f>
        <v>78301.800000000003</v>
      </c>
      <c r="BF363" s="178">
        <f>IF(N363="snížená",J363,0)</f>
        <v>0</v>
      </c>
      <c r="BG363" s="178">
        <f>IF(N363="zákl. přenesená",J363,0)</f>
        <v>0</v>
      </c>
      <c r="BH363" s="178">
        <f>IF(N363="sníž. přenesená",J363,0)</f>
        <v>0</v>
      </c>
      <c r="BI363" s="178">
        <f>IF(N363="nulová",J363,0)</f>
        <v>0</v>
      </c>
      <c r="BJ363" s="23" t="s">
        <v>74</v>
      </c>
      <c r="BK363" s="178">
        <f>ROUND(I363*H363,2)</f>
        <v>78301.800000000003</v>
      </c>
      <c r="BL363" s="23" t="s">
        <v>349</v>
      </c>
      <c r="BM363" s="23" t="s">
        <v>688</v>
      </c>
    </row>
    <row r="364" s="1" customFormat="1">
      <c r="B364" s="39"/>
      <c r="D364" s="179" t="s">
        <v>131</v>
      </c>
      <c r="F364" s="180" t="s">
        <v>689</v>
      </c>
      <c r="L364" s="39"/>
      <c r="M364" s="181"/>
      <c r="N364" s="40"/>
      <c r="O364" s="40"/>
      <c r="P364" s="40"/>
      <c r="Q364" s="40"/>
      <c r="R364" s="40"/>
      <c r="S364" s="40"/>
      <c r="T364" s="78"/>
      <c r="AT364" s="23" t="s">
        <v>131</v>
      </c>
      <c r="AU364" s="23" t="s">
        <v>76</v>
      </c>
    </row>
    <row r="365" s="1" customFormat="1">
      <c r="B365" s="39"/>
      <c r="D365" s="179" t="s">
        <v>133</v>
      </c>
      <c r="F365" s="182" t="s">
        <v>690</v>
      </c>
      <c r="L365" s="39"/>
      <c r="M365" s="181"/>
      <c r="N365" s="40"/>
      <c r="O365" s="40"/>
      <c r="P365" s="40"/>
      <c r="Q365" s="40"/>
      <c r="R365" s="40"/>
      <c r="S365" s="40"/>
      <c r="T365" s="78"/>
      <c r="AT365" s="23" t="s">
        <v>133</v>
      </c>
      <c r="AU365" s="23" t="s">
        <v>76</v>
      </c>
    </row>
    <row r="366" s="10" customFormat="1">
      <c r="B366" s="183"/>
      <c r="D366" s="179" t="s">
        <v>144</v>
      </c>
      <c r="E366" s="184" t="s">
        <v>5</v>
      </c>
      <c r="F366" s="185" t="s">
        <v>691</v>
      </c>
      <c r="H366" s="186">
        <v>212.19999999999999</v>
      </c>
      <c r="L366" s="183"/>
      <c r="M366" s="187"/>
      <c r="N366" s="188"/>
      <c r="O366" s="188"/>
      <c r="P366" s="188"/>
      <c r="Q366" s="188"/>
      <c r="R366" s="188"/>
      <c r="S366" s="188"/>
      <c r="T366" s="189"/>
      <c r="AT366" s="184" t="s">
        <v>144</v>
      </c>
      <c r="AU366" s="184" t="s">
        <v>76</v>
      </c>
      <c r="AV366" s="10" t="s">
        <v>76</v>
      </c>
      <c r="AW366" s="10" t="s">
        <v>30</v>
      </c>
      <c r="AX366" s="10" t="s">
        <v>74</v>
      </c>
      <c r="AY366" s="184" t="s">
        <v>120</v>
      </c>
    </row>
    <row r="367" s="9" customFormat="1" ht="37.44" customHeight="1">
      <c r="B367" s="157"/>
      <c r="D367" s="158" t="s">
        <v>65</v>
      </c>
      <c r="E367" s="159" t="s">
        <v>121</v>
      </c>
      <c r="F367" s="159" t="s">
        <v>122</v>
      </c>
      <c r="J367" s="160">
        <f>BK367</f>
        <v>295192.04999999999</v>
      </c>
      <c r="L367" s="157"/>
      <c r="M367" s="161"/>
      <c r="N367" s="162"/>
      <c r="O367" s="162"/>
      <c r="P367" s="163">
        <f>SUM(P368:P377)</f>
        <v>0</v>
      </c>
      <c r="Q367" s="162"/>
      <c r="R367" s="163">
        <f>SUM(R368:R377)</f>
        <v>0</v>
      </c>
      <c r="S367" s="162"/>
      <c r="T367" s="164">
        <f>SUM(T368:T377)</f>
        <v>0</v>
      </c>
      <c r="AR367" s="158" t="s">
        <v>123</v>
      </c>
      <c r="AT367" s="165" t="s">
        <v>65</v>
      </c>
      <c r="AU367" s="165" t="s">
        <v>66</v>
      </c>
      <c r="AY367" s="158" t="s">
        <v>120</v>
      </c>
      <c r="BK367" s="166">
        <f>SUM(BK368:BK377)</f>
        <v>295192.04999999999</v>
      </c>
    </row>
    <row r="368" s="1" customFormat="1" ht="16.5" customHeight="1">
      <c r="B368" s="167"/>
      <c r="C368" s="168" t="s">
        <v>692</v>
      </c>
      <c r="D368" s="168" t="s">
        <v>124</v>
      </c>
      <c r="E368" s="169" t="s">
        <v>693</v>
      </c>
      <c r="F368" s="170" t="s">
        <v>694</v>
      </c>
      <c r="G368" s="171" t="s">
        <v>366</v>
      </c>
      <c r="H368" s="172">
        <v>1562.711</v>
      </c>
      <c r="I368" s="173">
        <v>150</v>
      </c>
      <c r="J368" s="173">
        <f>ROUND(I368*H368,2)</f>
        <v>234406.64999999999</v>
      </c>
      <c r="K368" s="170" t="s">
        <v>128</v>
      </c>
      <c r="L368" s="39"/>
      <c r="M368" s="174" t="s">
        <v>5</v>
      </c>
      <c r="N368" s="175" t="s">
        <v>37</v>
      </c>
      <c r="O368" s="176">
        <v>0</v>
      </c>
      <c r="P368" s="176">
        <f>O368*H368</f>
        <v>0</v>
      </c>
      <c r="Q368" s="176">
        <v>0</v>
      </c>
      <c r="R368" s="176">
        <f>Q368*H368</f>
        <v>0</v>
      </c>
      <c r="S368" s="176">
        <v>0</v>
      </c>
      <c r="T368" s="177">
        <f>S368*H368</f>
        <v>0</v>
      </c>
      <c r="AR368" s="23" t="s">
        <v>129</v>
      </c>
      <c r="AT368" s="23" t="s">
        <v>124</v>
      </c>
      <c r="AU368" s="23" t="s">
        <v>74</v>
      </c>
      <c r="AY368" s="23" t="s">
        <v>120</v>
      </c>
      <c r="BE368" s="178">
        <f>IF(N368="základní",J368,0)</f>
        <v>234406.64999999999</v>
      </c>
      <c r="BF368" s="178">
        <f>IF(N368="snížená",J368,0)</f>
        <v>0</v>
      </c>
      <c r="BG368" s="178">
        <f>IF(N368="zákl. přenesená",J368,0)</f>
        <v>0</v>
      </c>
      <c r="BH368" s="178">
        <f>IF(N368="sníž. přenesená",J368,0)</f>
        <v>0</v>
      </c>
      <c r="BI368" s="178">
        <f>IF(N368="nulová",J368,0)</f>
        <v>0</v>
      </c>
      <c r="BJ368" s="23" t="s">
        <v>74</v>
      </c>
      <c r="BK368" s="178">
        <f>ROUND(I368*H368,2)</f>
        <v>234406.64999999999</v>
      </c>
      <c r="BL368" s="23" t="s">
        <v>129</v>
      </c>
      <c r="BM368" s="23" t="s">
        <v>695</v>
      </c>
    </row>
    <row r="369" s="1" customFormat="1">
      <c r="B369" s="39"/>
      <c r="D369" s="179" t="s">
        <v>131</v>
      </c>
      <c r="F369" s="180" t="s">
        <v>694</v>
      </c>
      <c r="L369" s="39"/>
      <c r="M369" s="181"/>
      <c r="N369" s="40"/>
      <c r="O369" s="40"/>
      <c r="P369" s="40"/>
      <c r="Q369" s="40"/>
      <c r="R369" s="40"/>
      <c r="S369" s="40"/>
      <c r="T369" s="78"/>
      <c r="AT369" s="23" t="s">
        <v>131</v>
      </c>
      <c r="AU369" s="23" t="s">
        <v>74</v>
      </c>
    </row>
    <row r="370" s="1" customFormat="1">
      <c r="B370" s="39"/>
      <c r="D370" s="179" t="s">
        <v>133</v>
      </c>
      <c r="F370" s="182" t="s">
        <v>696</v>
      </c>
      <c r="L370" s="39"/>
      <c r="M370" s="181"/>
      <c r="N370" s="40"/>
      <c r="O370" s="40"/>
      <c r="P370" s="40"/>
      <c r="Q370" s="40"/>
      <c r="R370" s="40"/>
      <c r="S370" s="40"/>
      <c r="T370" s="78"/>
      <c r="AT370" s="23" t="s">
        <v>133</v>
      </c>
      <c r="AU370" s="23" t="s">
        <v>74</v>
      </c>
    </row>
    <row r="371" s="10" customFormat="1">
      <c r="B371" s="183"/>
      <c r="D371" s="179" t="s">
        <v>144</v>
      </c>
      <c r="E371" s="184" t="s">
        <v>5</v>
      </c>
      <c r="F371" s="185" t="s">
        <v>697</v>
      </c>
      <c r="H371" s="186">
        <v>389.25</v>
      </c>
      <c r="L371" s="183"/>
      <c r="M371" s="187"/>
      <c r="N371" s="188"/>
      <c r="O371" s="188"/>
      <c r="P371" s="188"/>
      <c r="Q371" s="188"/>
      <c r="R371" s="188"/>
      <c r="S371" s="188"/>
      <c r="T371" s="189"/>
      <c r="AT371" s="184" t="s">
        <v>144</v>
      </c>
      <c r="AU371" s="184" t="s">
        <v>74</v>
      </c>
      <c r="AV371" s="10" t="s">
        <v>76</v>
      </c>
      <c r="AW371" s="10" t="s">
        <v>30</v>
      </c>
      <c r="AX371" s="10" t="s">
        <v>66</v>
      </c>
      <c r="AY371" s="184" t="s">
        <v>120</v>
      </c>
    </row>
    <row r="372" s="10" customFormat="1">
      <c r="B372" s="183"/>
      <c r="D372" s="179" t="s">
        <v>144</v>
      </c>
      <c r="E372" s="184" t="s">
        <v>5</v>
      </c>
      <c r="F372" s="185" t="s">
        <v>698</v>
      </c>
      <c r="H372" s="186">
        <v>117.367</v>
      </c>
      <c r="L372" s="183"/>
      <c r="M372" s="187"/>
      <c r="N372" s="188"/>
      <c r="O372" s="188"/>
      <c r="P372" s="188"/>
      <c r="Q372" s="188"/>
      <c r="R372" s="188"/>
      <c r="S372" s="188"/>
      <c r="T372" s="189"/>
      <c r="AT372" s="184" t="s">
        <v>144</v>
      </c>
      <c r="AU372" s="184" t="s">
        <v>74</v>
      </c>
      <c r="AV372" s="10" t="s">
        <v>76</v>
      </c>
      <c r="AW372" s="10" t="s">
        <v>30</v>
      </c>
      <c r="AX372" s="10" t="s">
        <v>66</v>
      </c>
      <c r="AY372" s="184" t="s">
        <v>120</v>
      </c>
    </row>
    <row r="373" s="10" customFormat="1">
      <c r="B373" s="183"/>
      <c r="D373" s="179" t="s">
        <v>144</v>
      </c>
      <c r="E373" s="184" t="s">
        <v>5</v>
      </c>
      <c r="F373" s="185" t="s">
        <v>699</v>
      </c>
      <c r="H373" s="186">
        <v>1056.0940000000001</v>
      </c>
      <c r="L373" s="183"/>
      <c r="M373" s="187"/>
      <c r="N373" s="188"/>
      <c r="O373" s="188"/>
      <c r="P373" s="188"/>
      <c r="Q373" s="188"/>
      <c r="R373" s="188"/>
      <c r="S373" s="188"/>
      <c r="T373" s="189"/>
      <c r="AT373" s="184" t="s">
        <v>144</v>
      </c>
      <c r="AU373" s="184" t="s">
        <v>74</v>
      </c>
      <c r="AV373" s="10" t="s">
        <v>76</v>
      </c>
      <c r="AW373" s="10" t="s">
        <v>30</v>
      </c>
      <c r="AX373" s="10" t="s">
        <v>66</v>
      </c>
      <c r="AY373" s="184" t="s">
        <v>120</v>
      </c>
    </row>
    <row r="374" s="1" customFormat="1" ht="16.5" customHeight="1">
      <c r="B374" s="167"/>
      <c r="C374" s="168" t="s">
        <v>700</v>
      </c>
      <c r="D374" s="168" t="s">
        <v>124</v>
      </c>
      <c r="E374" s="169" t="s">
        <v>693</v>
      </c>
      <c r="F374" s="170" t="s">
        <v>694</v>
      </c>
      <c r="G374" s="171" t="s">
        <v>366</v>
      </c>
      <c r="H374" s="172">
        <v>46.758000000000003</v>
      </c>
      <c r="I374" s="173">
        <v>1300</v>
      </c>
      <c r="J374" s="173">
        <f>ROUND(I374*H374,2)</f>
        <v>60785.400000000001</v>
      </c>
      <c r="K374" s="170" t="s">
        <v>128</v>
      </c>
      <c r="L374" s="39"/>
      <c r="M374" s="174" t="s">
        <v>5</v>
      </c>
      <c r="N374" s="175" t="s">
        <v>37</v>
      </c>
      <c r="O374" s="176">
        <v>0</v>
      </c>
      <c r="P374" s="176">
        <f>O374*H374</f>
        <v>0</v>
      </c>
      <c r="Q374" s="176">
        <v>0</v>
      </c>
      <c r="R374" s="176">
        <f>Q374*H374</f>
        <v>0</v>
      </c>
      <c r="S374" s="176">
        <v>0</v>
      </c>
      <c r="T374" s="177">
        <f>S374*H374</f>
        <v>0</v>
      </c>
      <c r="AR374" s="23" t="s">
        <v>129</v>
      </c>
      <c r="AT374" s="23" t="s">
        <v>124</v>
      </c>
      <c r="AU374" s="23" t="s">
        <v>74</v>
      </c>
      <c r="AY374" s="23" t="s">
        <v>120</v>
      </c>
      <c r="BE374" s="178">
        <f>IF(N374="základní",J374,0)</f>
        <v>60785.400000000001</v>
      </c>
      <c r="BF374" s="178">
        <f>IF(N374="snížená",J374,0)</f>
        <v>0</v>
      </c>
      <c r="BG374" s="178">
        <f>IF(N374="zákl. přenesená",J374,0)</f>
        <v>0</v>
      </c>
      <c r="BH374" s="178">
        <f>IF(N374="sníž. přenesená",J374,0)</f>
        <v>0</v>
      </c>
      <c r="BI374" s="178">
        <f>IF(N374="nulová",J374,0)</f>
        <v>0</v>
      </c>
      <c r="BJ374" s="23" t="s">
        <v>74</v>
      </c>
      <c r="BK374" s="178">
        <f>ROUND(I374*H374,2)</f>
        <v>60785.400000000001</v>
      </c>
      <c r="BL374" s="23" t="s">
        <v>129</v>
      </c>
      <c r="BM374" s="23" t="s">
        <v>701</v>
      </c>
    </row>
    <row r="375" s="1" customFormat="1">
      <c r="B375" s="39"/>
      <c r="D375" s="179" t="s">
        <v>131</v>
      </c>
      <c r="F375" s="180" t="s">
        <v>694</v>
      </c>
      <c r="L375" s="39"/>
      <c r="M375" s="181"/>
      <c r="N375" s="40"/>
      <c r="O375" s="40"/>
      <c r="P375" s="40"/>
      <c r="Q375" s="40"/>
      <c r="R375" s="40"/>
      <c r="S375" s="40"/>
      <c r="T375" s="78"/>
      <c r="AT375" s="23" t="s">
        <v>131</v>
      </c>
      <c r="AU375" s="23" t="s">
        <v>74</v>
      </c>
    </row>
    <row r="376" s="1" customFormat="1">
      <c r="B376" s="39"/>
      <c r="D376" s="179" t="s">
        <v>133</v>
      </c>
      <c r="F376" s="182" t="s">
        <v>696</v>
      </c>
      <c r="L376" s="39"/>
      <c r="M376" s="181"/>
      <c r="N376" s="40"/>
      <c r="O376" s="40"/>
      <c r="P376" s="40"/>
      <c r="Q376" s="40"/>
      <c r="R376" s="40"/>
      <c r="S376" s="40"/>
      <c r="T376" s="78"/>
      <c r="AT376" s="23" t="s">
        <v>133</v>
      </c>
      <c r="AU376" s="23" t="s">
        <v>74</v>
      </c>
    </row>
    <row r="377" s="10" customFormat="1">
      <c r="B377" s="183"/>
      <c r="D377" s="179" t="s">
        <v>144</v>
      </c>
      <c r="E377" s="184" t="s">
        <v>5</v>
      </c>
      <c r="F377" s="185" t="s">
        <v>702</v>
      </c>
      <c r="H377" s="186">
        <v>46.758000000000003</v>
      </c>
      <c r="L377" s="183"/>
      <c r="M377" s="201"/>
      <c r="N377" s="202"/>
      <c r="O377" s="202"/>
      <c r="P377" s="202"/>
      <c r="Q377" s="202"/>
      <c r="R377" s="202"/>
      <c r="S377" s="202"/>
      <c r="T377" s="203"/>
      <c r="AT377" s="184" t="s">
        <v>144</v>
      </c>
      <c r="AU377" s="184" t="s">
        <v>74</v>
      </c>
      <c r="AV377" s="10" t="s">
        <v>76</v>
      </c>
      <c r="AW377" s="10" t="s">
        <v>30</v>
      </c>
      <c r="AX377" s="10" t="s">
        <v>74</v>
      </c>
      <c r="AY377" s="184" t="s">
        <v>120</v>
      </c>
    </row>
    <row r="378" s="1" customFormat="1" ht="6.96" customHeight="1">
      <c r="B378" s="60"/>
      <c r="C378" s="61"/>
      <c r="D378" s="61"/>
      <c r="E378" s="61"/>
      <c r="F378" s="61"/>
      <c r="G378" s="61"/>
      <c r="H378" s="61"/>
      <c r="I378" s="61"/>
      <c r="J378" s="61"/>
      <c r="K378" s="61"/>
      <c r="L378" s="39"/>
    </row>
  </sheetData>
  <autoFilter ref="C88:K377"/>
  <mergeCells count="10">
    <mergeCell ref="E7:H7"/>
    <mergeCell ref="E9:H9"/>
    <mergeCell ref="E24:H24"/>
    <mergeCell ref="E45:H45"/>
    <mergeCell ref="E47:H47"/>
    <mergeCell ref="J51:J52"/>
    <mergeCell ref="E79:H79"/>
    <mergeCell ref="E81:H81"/>
    <mergeCell ref="G1:H1"/>
    <mergeCell ref="L2:V2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15"/>
      <c r="B1" s="15"/>
      <c r="C1" s="15"/>
      <c r="D1" s="16" t="s">
        <v>1</v>
      </c>
      <c r="E1" s="15"/>
      <c r="F1" s="116" t="s">
        <v>89</v>
      </c>
      <c r="G1" s="116" t="s">
        <v>90</v>
      </c>
      <c r="H1" s="116"/>
      <c r="I1" s="15"/>
      <c r="J1" s="116" t="s">
        <v>91</v>
      </c>
      <c r="K1" s="16" t="s">
        <v>92</v>
      </c>
      <c r="L1" s="116" t="s">
        <v>93</v>
      </c>
      <c r="M1" s="116"/>
      <c r="N1" s="116"/>
      <c r="O1" s="116"/>
      <c r="P1" s="116"/>
      <c r="Q1" s="116"/>
      <c r="R1" s="116"/>
      <c r="S1" s="116"/>
      <c r="T1" s="116"/>
      <c r="U1" s="117"/>
      <c r="V1" s="117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76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>
      <c r="B6" s="27"/>
      <c r="C6" s="28"/>
      <c r="D6" s="36" t="s">
        <v>17</v>
      </c>
      <c r="E6" s="28"/>
      <c r="F6" s="28"/>
      <c r="G6" s="28"/>
      <c r="H6" s="28"/>
      <c r="I6" s="28"/>
      <c r="J6" s="28"/>
      <c r="K6" s="30"/>
    </row>
    <row r="7" ht="16.5" customHeight="1">
      <c r="B7" s="27"/>
      <c r="C7" s="28"/>
      <c r="D7" s="28"/>
      <c r="E7" s="118" t="str">
        <f>'Rekapitulace stavby'!K6</f>
        <v>Oprava mostu ev.č. 11417-2 Most přes odpad rybníka v obci Sychrov</v>
      </c>
      <c r="F7" s="36"/>
      <c r="G7" s="36"/>
      <c r="H7" s="36"/>
      <c r="I7" s="28"/>
      <c r="J7" s="28"/>
      <c r="K7" s="30"/>
    </row>
    <row r="8" s="1" customFormat="1">
      <c r="B8" s="39"/>
      <c r="C8" s="40"/>
      <c r="D8" s="36" t="s">
        <v>95</v>
      </c>
      <c r="E8" s="40"/>
      <c r="F8" s="40"/>
      <c r="G8" s="40"/>
      <c r="H8" s="40"/>
      <c r="I8" s="40"/>
      <c r="J8" s="40"/>
      <c r="K8" s="44"/>
    </row>
    <row r="9" s="1" customFormat="1" ht="36.96" customHeight="1">
      <c r="B9" s="39"/>
      <c r="C9" s="40"/>
      <c r="D9" s="40"/>
      <c r="E9" s="119" t="s">
        <v>703</v>
      </c>
      <c r="F9" s="40"/>
      <c r="G9" s="40"/>
      <c r="H9" s="40"/>
      <c r="I9" s="40"/>
      <c r="J9" s="40"/>
      <c r="K9" s="44"/>
    </row>
    <row r="10" s="1" customFormat="1">
      <c r="B10" s="39"/>
      <c r="C10" s="40"/>
      <c r="D10" s="40"/>
      <c r="E10" s="40"/>
      <c r="F10" s="40"/>
      <c r="G10" s="40"/>
      <c r="H10" s="40"/>
      <c r="I10" s="40"/>
      <c r="J10" s="40"/>
      <c r="K10" s="44"/>
    </row>
    <row r="11" s="1" customFormat="1" ht="14.4" customHeight="1">
      <c r="B11" s="39"/>
      <c r="C11" s="40"/>
      <c r="D11" s="36" t="s">
        <v>19</v>
      </c>
      <c r="E11" s="40"/>
      <c r="F11" s="33" t="s">
        <v>5</v>
      </c>
      <c r="G11" s="40"/>
      <c r="H11" s="40"/>
      <c r="I11" s="36" t="s">
        <v>20</v>
      </c>
      <c r="J11" s="33" t="s">
        <v>5</v>
      </c>
      <c r="K11" s="44"/>
    </row>
    <row r="12" s="1" customFormat="1" ht="14.4" customHeight="1">
      <c r="B12" s="39"/>
      <c r="C12" s="40"/>
      <c r="D12" s="36" t="s">
        <v>21</v>
      </c>
      <c r="E12" s="40"/>
      <c r="F12" s="33" t="s">
        <v>22</v>
      </c>
      <c r="G12" s="40"/>
      <c r="H12" s="40"/>
      <c r="I12" s="36" t="s">
        <v>23</v>
      </c>
      <c r="J12" s="120" t="str">
        <f>'Rekapitulace stavby'!AN8</f>
        <v>7. 5. 2019</v>
      </c>
      <c r="K12" s="44"/>
    </row>
    <row r="13" s="1" customFormat="1" ht="10.8" customHeight="1">
      <c r="B13" s="39"/>
      <c r="C13" s="40"/>
      <c r="D13" s="40"/>
      <c r="E13" s="40"/>
      <c r="F13" s="40"/>
      <c r="G13" s="40"/>
      <c r="H13" s="40"/>
      <c r="I13" s="40"/>
      <c r="J13" s="40"/>
      <c r="K13" s="44"/>
    </row>
    <row r="14" s="1" customFormat="1" ht="14.4" customHeight="1">
      <c r="B14" s="39"/>
      <c r="C14" s="40"/>
      <c r="D14" s="36" t="s">
        <v>25</v>
      </c>
      <c r="E14" s="40"/>
      <c r="F14" s="40"/>
      <c r="G14" s="40"/>
      <c r="H14" s="40"/>
      <c r="I14" s="36" t="s">
        <v>26</v>
      </c>
      <c r="J14" s="33" t="str">
        <f>IF('Rekapitulace stavby'!AN10="","",'Rekapitulace stavby'!AN10)</f>
        <v/>
      </c>
      <c r="K14" s="44"/>
    </row>
    <row r="15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36" t="s">
        <v>27</v>
      </c>
      <c r="J15" s="33" t="str">
        <f>IF('Rekapitulace stavby'!AN11="","",'Rekapitulace stavby'!AN11)</f>
        <v/>
      </c>
      <c r="K15" s="44"/>
    </row>
    <row r="16" s="1" customFormat="1" ht="6.96" customHeight="1">
      <c r="B16" s="39"/>
      <c r="C16" s="40"/>
      <c r="D16" s="40"/>
      <c r="E16" s="40"/>
      <c r="F16" s="40"/>
      <c r="G16" s="40"/>
      <c r="H16" s="40"/>
      <c r="I16" s="40"/>
      <c r="J16" s="40"/>
      <c r="K16" s="44"/>
    </row>
    <row r="17" s="1" customFormat="1" ht="14.4" customHeight="1">
      <c r="B17" s="39"/>
      <c r="C17" s="40"/>
      <c r="D17" s="36" t="s">
        <v>28</v>
      </c>
      <c r="E17" s="40"/>
      <c r="F17" s="40"/>
      <c r="G17" s="40"/>
      <c r="H17" s="40"/>
      <c r="I17" s="36" t="s">
        <v>26</v>
      </c>
      <c r="J17" s="33" t="str">
        <f>IF('Rekapitulace stavby'!AN13="Vyplň údaj","",IF('Rekapitulace stavby'!AN13="","",'Rekapitulace stavby'!AN13))</f>
        <v/>
      </c>
      <c r="K17" s="44"/>
    </row>
    <row r="18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 xml:space="preserve"> </v>
      </c>
      <c r="F18" s="40"/>
      <c r="G18" s="40"/>
      <c r="H18" s="40"/>
      <c r="I18" s="36" t="s">
        <v>27</v>
      </c>
      <c r="J18" s="33" t="str">
        <f>IF('Rekapitulace stavby'!AN14="Vyplň údaj","",IF('Rekapitulace stavby'!AN14="","",'Rekapitulace stavby'!AN14))</f>
        <v/>
      </c>
      <c r="K18" s="44"/>
    </row>
    <row r="19" s="1" customFormat="1" ht="6.96" customHeight="1">
      <c r="B19" s="39"/>
      <c r="C19" s="40"/>
      <c r="D19" s="40"/>
      <c r="E19" s="40"/>
      <c r="F19" s="40"/>
      <c r="G19" s="40"/>
      <c r="H19" s="40"/>
      <c r="I19" s="40"/>
      <c r="J19" s="40"/>
      <c r="K19" s="44"/>
    </row>
    <row r="20" s="1" customFormat="1" ht="14.4" customHeight="1">
      <c r="B20" s="39"/>
      <c r="C20" s="40"/>
      <c r="D20" s="36" t="s">
        <v>29</v>
      </c>
      <c r="E20" s="40"/>
      <c r="F20" s="40"/>
      <c r="G20" s="40"/>
      <c r="H20" s="40"/>
      <c r="I20" s="36" t="s">
        <v>26</v>
      </c>
      <c r="J20" s="33" t="str">
        <f>IF('Rekapitulace stavby'!AN16="","",'Rekapitulace stavby'!AN16)</f>
        <v/>
      </c>
      <c r="K20" s="44"/>
    </row>
    <row r="2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36" t="s">
        <v>27</v>
      </c>
      <c r="J21" s="33" t="str">
        <f>IF('Rekapitulace stavby'!AN17="","",'Rekapitulace stavby'!AN17)</f>
        <v/>
      </c>
      <c r="K21" s="44"/>
    </row>
    <row r="22" s="1" customFormat="1" ht="6.96" customHeight="1">
      <c r="B22" s="39"/>
      <c r="C22" s="40"/>
      <c r="D22" s="40"/>
      <c r="E22" s="40"/>
      <c r="F22" s="40"/>
      <c r="G22" s="40"/>
      <c r="H22" s="40"/>
      <c r="I22" s="40"/>
      <c r="J22" s="40"/>
      <c r="K22" s="44"/>
    </row>
    <row r="23" s="1" customFormat="1" ht="14.4" customHeight="1">
      <c r="B23" s="39"/>
      <c r="C23" s="40"/>
      <c r="D23" s="36" t="s">
        <v>31</v>
      </c>
      <c r="E23" s="40"/>
      <c r="F23" s="40"/>
      <c r="G23" s="40"/>
      <c r="H23" s="40"/>
      <c r="I23" s="40"/>
      <c r="J23" s="40"/>
      <c r="K23" s="44"/>
    </row>
    <row r="24" s="6" customFormat="1" ht="16.5" customHeight="1">
      <c r="B24" s="121"/>
      <c r="C24" s="122"/>
      <c r="D24" s="122"/>
      <c r="E24" s="37" t="s">
        <v>5</v>
      </c>
      <c r="F24" s="37"/>
      <c r="G24" s="37"/>
      <c r="H24" s="37"/>
      <c r="I24" s="122"/>
      <c r="J24" s="122"/>
      <c r="K24" s="123"/>
    </row>
    <row r="25" s="1" customFormat="1" ht="6.96" customHeight="1">
      <c r="B25" s="39"/>
      <c r="C25" s="40"/>
      <c r="D25" s="40"/>
      <c r="E25" s="40"/>
      <c r="F25" s="40"/>
      <c r="G25" s="40"/>
      <c r="H25" s="40"/>
      <c r="I25" s="40"/>
      <c r="J25" s="40"/>
      <c r="K25" s="44"/>
    </row>
    <row r="26" s="1" customFormat="1" ht="6.96" customHeight="1">
      <c r="B26" s="39"/>
      <c r="C26" s="40"/>
      <c r="D26" s="75"/>
      <c r="E26" s="75"/>
      <c r="F26" s="75"/>
      <c r="G26" s="75"/>
      <c r="H26" s="75"/>
      <c r="I26" s="75"/>
      <c r="J26" s="75"/>
      <c r="K26" s="124"/>
    </row>
    <row r="27" s="1" customFormat="1" ht="25.44" customHeight="1">
      <c r="B27" s="39"/>
      <c r="C27" s="40"/>
      <c r="D27" s="125" t="s">
        <v>32</v>
      </c>
      <c r="E27" s="40"/>
      <c r="F27" s="40"/>
      <c r="G27" s="40"/>
      <c r="H27" s="40"/>
      <c r="I27" s="40"/>
      <c r="J27" s="126">
        <f>ROUND(J83,2)</f>
        <v>102907.08</v>
      </c>
      <c r="K27" s="44"/>
    </row>
    <row r="28" s="1" customFormat="1" ht="6.96" customHeight="1">
      <c r="B28" s="39"/>
      <c r="C28" s="40"/>
      <c r="D28" s="75"/>
      <c r="E28" s="75"/>
      <c r="F28" s="75"/>
      <c r="G28" s="75"/>
      <c r="H28" s="75"/>
      <c r="I28" s="75"/>
      <c r="J28" s="75"/>
      <c r="K28" s="124"/>
    </row>
    <row r="29" s="1" customFormat="1" ht="14.4" customHeight="1">
      <c r="B29" s="39"/>
      <c r="C29" s="40"/>
      <c r="D29" s="40"/>
      <c r="E29" s="40"/>
      <c r="F29" s="45" t="s">
        <v>34</v>
      </c>
      <c r="G29" s="40"/>
      <c r="H29" s="40"/>
      <c r="I29" s="45" t="s">
        <v>33</v>
      </c>
      <c r="J29" s="45" t="s">
        <v>35</v>
      </c>
      <c r="K29" s="44"/>
    </row>
    <row r="30" s="1" customFormat="1" ht="14.4" customHeight="1">
      <c r="B30" s="39"/>
      <c r="C30" s="40"/>
      <c r="D30" s="48" t="s">
        <v>36</v>
      </c>
      <c r="E30" s="48" t="s">
        <v>37</v>
      </c>
      <c r="F30" s="127">
        <f>ROUND(SUM(BE83:BE167), 2)</f>
        <v>102907.08</v>
      </c>
      <c r="G30" s="40"/>
      <c r="H30" s="40"/>
      <c r="I30" s="128">
        <v>0.20999999999999999</v>
      </c>
      <c r="J30" s="127">
        <f>ROUND(ROUND((SUM(BE83:BE167)), 2)*I30, 2)</f>
        <v>21610.490000000002</v>
      </c>
      <c r="K30" s="44"/>
    </row>
    <row r="31" s="1" customFormat="1" ht="14.4" customHeight="1">
      <c r="B31" s="39"/>
      <c r="C31" s="40"/>
      <c r="D31" s="40"/>
      <c r="E31" s="48" t="s">
        <v>38</v>
      </c>
      <c r="F31" s="127">
        <f>ROUND(SUM(BF83:BF167), 2)</f>
        <v>0</v>
      </c>
      <c r="G31" s="40"/>
      <c r="H31" s="40"/>
      <c r="I31" s="128">
        <v>0.14999999999999999</v>
      </c>
      <c r="J31" s="127">
        <f>ROUND(ROUND((SUM(BF83:BF167)), 2)*I31, 2)</f>
        <v>0</v>
      </c>
      <c r="K31" s="44"/>
    </row>
    <row r="32" hidden="1" s="1" customFormat="1" ht="14.4" customHeight="1">
      <c r="B32" s="39"/>
      <c r="C32" s="40"/>
      <c r="D32" s="40"/>
      <c r="E32" s="48" t="s">
        <v>39</v>
      </c>
      <c r="F32" s="127">
        <f>ROUND(SUM(BG83:BG167), 2)</f>
        <v>0</v>
      </c>
      <c r="G32" s="40"/>
      <c r="H32" s="40"/>
      <c r="I32" s="128">
        <v>0.20999999999999999</v>
      </c>
      <c r="J32" s="127">
        <v>0</v>
      </c>
      <c r="K32" s="44"/>
    </row>
    <row r="33" hidden="1" s="1" customFormat="1" ht="14.4" customHeight="1">
      <c r="B33" s="39"/>
      <c r="C33" s="40"/>
      <c r="D33" s="40"/>
      <c r="E33" s="48" t="s">
        <v>40</v>
      </c>
      <c r="F33" s="127">
        <f>ROUND(SUM(BH83:BH167), 2)</f>
        <v>0</v>
      </c>
      <c r="G33" s="40"/>
      <c r="H33" s="40"/>
      <c r="I33" s="128">
        <v>0.14999999999999999</v>
      </c>
      <c r="J33" s="127">
        <v>0</v>
      </c>
      <c r="K33" s="44"/>
    </row>
    <row r="34" hidden="1" s="1" customFormat="1" ht="14.4" customHeight="1">
      <c r="B34" s="39"/>
      <c r="C34" s="40"/>
      <c r="D34" s="40"/>
      <c r="E34" s="48" t="s">
        <v>41</v>
      </c>
      <c r="F34" s="127">
        <f>ROUND(SUM(BI83:BI167), 2)</f>
        <v>0</v>
      </c>
      <c r="G34" s="40"/>
      <c r="H34" s="40"/>
      <c r="I34" s="128">
        <v>0</v>
      </c>
      <c r="J34" s="127">
        <v>0</v>
      </c>
      <c r="K34" s="44"/>
    </row>
    <row r="35" s="1" customFormat="1" ht="6.96" customHeight="1">
      <c r="B35" s="39"/>
      <c r="C35" s="40"/>
      <c r="D35" s="40"/>
      <c r="E35" s="40"/>
      <c r="F35" s="40"/>
      <c r="G35" s="40"/>
      <c r="H35" s="40"/>
      <c r="I35" s="40"/>
      <c r="J35" s="40"/>
      <c r="K35" s="44"/>
    </row>
    <row r="36" s="1" customFormat="1" ht="25.44" customHeight="1">
      <c r="B36" s="39"/>
      <c r="C36" s="129"/>
      <c r="D36" s="130" t="s">
        <v>42</v>
      </c>
      <c r="E36" s="81"/>
      <c r="F36" s="81"/>
      <c r="G36" s="131" t="s">
        <v>43</v>
      </c>
      <c r="H36" s="132" t="s">
        <v>44</v>
      </c>
      <c r="I36" s="81"/>
      <c r="J36" s="133">
        <f>SUM(J27:J34)</f>
        <v>124517.57000000001</v>
      </c>
      <c r="K36" s="134"/>
    </row>
    <row r="37" s="1" customFormat="1" ht="14.4" customHeight="1">
      <c r="B37" s="60"/>
      <c r="C37" s="61"/>
      <c r="D37" s="61"/>
      <c r="E37" s="61"/>
      <c r="F37" s="61"/>
      <c r="G37" s="61"/>
      <c r="H37" s="61"/>
      <c r="I37" s="61"/>
      <c r="J37" s="61"/>
      <c r="K37" s="62"/>
    </row>
    <row r="41" s="1" customFormat="1" ht="6.96" customHeight="1">
      <c r="B41" s="63"/>
      <c r="C41" s="64"/>
      <c r="D41" s="64"/>
      <c r="E41" s="64"/>
      <c r="F41" s="64"/>
      <c r="G41" s="64"/>
      <c r="H41" s="64"/>
      <c r="I41" s="64"/>
      <c r="J41" s="64"/>
      <c r="K41" s="135"/>
    </row>
    <row r="42" s="1" customFormat="1" ht="36.96" customHeight="1">
      <c r="B42" s="39"/>
      <c r="C42" s="29" t="s">
        <v>97</v>
      </c>
      <c r="D42" s="40"/>
      <c r="E42" s="40"/>
      <c r="F42" s="40"/>
      <c r="G42" s="40"/>
      <c r="H42" s="40"/>
      <c r="I42" s="40"/>
      <c r="J42" s="40"/>
      <c r="K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4"/>
    </row>
    <row r="44" s="1" customFormat="1" ht="14.4" customHeight="1">
      <c r="B44" s="39"/>
      <c r="C44" s="36" t="s">
        <v>17</v>
      </c>
      <c r="D44" s="40"/>
      <c r="E44" s="40"/>
      <c r="F44" s="40"/>
      <c r="G44" s="40"/>
      <c r="H44" s="40"/>
      <c r="I44" s="40"/>
      <c r="J44" s="40"/>
      <c r="K44" s="44"/>
    </row>
    <row r="45" s="1" customFormat="1" ht="16.5" customHeight="1">
      <c r="B45" s="39"/>
      <c r="C45" s="40"/>
      <c r="D45" s="40"/>
      <c r="E45" s="118" t="str">
        <f>E7</f>
        <v>Oprava mostu ev.č. 11417-2 Most přes odpad rybníka v obci Sychrov</v>
      </c>
      <c r="F45" s="36"/>
      <c r="G45" s="36"/>
      <c r="H45" s="36"/>
      <c r="I45" s="40"/>
      <c r="J45" s="40"/>
      <c r="K45" s="44"/>
    </row>
    <row r="46" s="1" customFormat="1" ht="14.4" customHeight="1">
      <c r="B46" s="39"/>
      <c r="C46" s="36" t="s">
        <v>95</v>
      </c>
      <c r="D46" s="40"/>
      <c r="E46" s="40"/>
      <c r="F46" s="40"/>
      <c r="G46" s="40"/>
      <c r="H46" s="40"/>
      <c r="I46" s="40"/>
      <c r="J46" s="40"/>
      <c r="K46" s="44"/>
    </row>
    <row r="47" s="1" customFormat="1" ht="17.25" customHeight="1">
      <c r="B47" s="39"/>
      <c r="C47" s="40"/>
      <c r="D47" s="40"/>
      <c r="E47" s="119" t="str">
        <f>E9</f>
        <v>SO 501.1 - Přeložka plynovodu - provizorní</v>
      </c>
      <c r="F47" s="40"/>
      <c r="G47" s="40"/>
      <c r="H47" s="40"/>
      <c r="I47" s="40"/>
      <c r="J47" s="40"/>
      <c r="K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4"/>
    </row>
    <row r="49" s="1" customFormat="1" ht="18" customHeight="1">
      <c r="B49" s="39"/>
      <c r="C49" s="36" t="s">
        <v>21</v>
      </c>
      <c r="D49" s="40"/>
      <c r="E49" s="40"/>
      <c r="F49" s="33" t="str">
        <f>F12</f>
        <v xml:space="preserve"> </v>
      </c>
      <c r="G49" s="40"/>
      <c r="H49" s="40"/>
      <c r="I49" s="36" t="s">
        <v>23</v>
      </c>
      <c r="J49" s="120" t="str">
        <f>IF(J12="","",J12)</f>
        <v>7. 5. 2019</v>
      </c>
      <c r="K49" s="44"/>
    </row>
    <row r="50" s="1" customFormat="1" ht="6.96" customHeight="1">
      <c r="B50" s="39"/>
      <c r="C50" s="40"/>
      <c r="D50" s="40"/>
      <c r="E50" s="40"/>
      <c r="F50" s="40"/>
      <c r="G50" s="40"/>
      <c r="H50" s="40"/>
      <c r="I50" s="40"/>
      <c r="J50" s="40"/>
      <c r="K50" s="44"/>
    </row>
    <row r="51" s="1" customFormat="1">
      <c r="B51" s="39"/>
      <c r="C51" s="36" t="s">
        <v>25</v>
      </c>
      <c r="D51" s="40"/>
      <c r="E51" s="40"/>
      <c r="F51" s="33" t="str">
        <f>E15</f>
        <v xml:space="preserve"> </v>
      </c>
      <c r="G51" s="40"/>
      <c r="H51" s="40"/>
      <c r="I51" s="36" t="s">
        <v>29</v>
      </c>
      <c r="J51" s="37" t="str">
        <f>E21</f>
        <v xml:space="preserve"> </v>
      </c>
      <c r="K51" s="44"/>
    </row>
    <row r="52" s="1" customFormat="1" ht="14.4" customHeight="1">
      <c r="B52" s="39"/>
      <c r="C52" s="36" t="s">
        <v>28</v>
      </c>
      <c r="D52" s="40"/>
      <c r="E52" s="40"/>
      <c r="F52" s="33" t="str">
        <f>IF(E18="","",E18)</f>
        <v xml:space="preserve"> </v>
      </c>
      <c r="G52" s="40"/>
      <c r="H52" s="40"/>
      <c r="I52" s="40"/>
      <c r="J52" s="136"/>
      <c r="K52" s="44"/>
    </row>
    <row r="53" s="1" customFormat="1" ht="10.32" customHeight="1">
      <c r="B53" s="39"/>
      <c r="C53" s="40"/>
      <c r="D53" s="40"/>
      <c r="E53" s="40"/>
      <c r="F53" s="40"/>
      <c r="G53" s="40"/>
      <c r="H53" s="40"/>
      <c r="I53" s="40"/>
      <c r="J53" s="40"/>
      <c r="K53" s="44"/>
    </row>
    <row r="54" s="1" customFormat="1" ht="29.28" customHeight="1">
      <c r="B54" s="39"/>
      <c r="C54" s="137" t="s">
        <v>98</v>
      </c>
      <c r="D54" s="129"/>
      <c r="E54" s="129"/>
      <c r="F54" s="129"/>
      <c r="G54" s="129"/>
      <c r="H54" s="129"/>
      <c r="I54" s="129"/>
      <c r="J54" s="138" t="s">
        <v>99</v>
      </c>
      <c r="K54" s="139"/>
    </row>
    <row r="55" s="1" customFormat="1" ht="10.32" customHeight="1">
      <c r="B55" s="39"/>
      <c r="C55" s="40"/>
      <c r="D55" s="40"/>
      <c r="E55" s="40"/>
      <c r="F55" s="40"/>
      <c r="G55" s="40"/>
      <c r="H55" s="40"/>
      <c r="I55" s="40"/>
      <c r="J55" s="40"/>
      <c r="K55" s="44"/>
    </row>
    <row r="56" s="1" customFormat="1" ht="29.28" customHeight="1">
      <c r="B56" s="39"/>
      <c r="C56" s="140" t="s">
        <v>100</v>
      </c>
      <c r="D56" s="40"/>
      <c r="E56" s="40"/>
      <c r="F56" s="40"/>
      <c r="G56" s="40"/>
      <c r="H56" s="40"/>
      <c r="I56" s="40"/>
      <c r="J56" s="126">
        <f>J83</f>
        <v>102907.08</v>
      </c>
      <c r="K56" s="44"/>
      <c r="AU56" s="23" t="s">
        <v>101</v>
      </c>
    </row>
    <row r="57" s="7" customFormat="1" ht="24.96" customHeight="1">
      <c r="B57" s="141"/>
      <c r="C57" s="142"/>
      <c r="D57" s="143" t="s">
        <v>102</v>
      </c>
      <c r="E57" s="144"/>
      <c r="F57" s="144"/>
      <c r="G57" s="144"/>
      <c r="H57" s="144"/>
      <c r="I57" s="144"/>
      <c r="J57" s="145">
        <f>J84</f>
        <v>89140.279999999999</v>
      </c>
      <c r="K57" s="146"/>
    </row>
    <row r="58" s="11" customFormat="1" ht="19.92" customHeight="1">
      <c r="B58" s="193"/>
      <c r="C58" s="194"/>
      <c r="D58" s="195" t="s">
        <v>188</v>
      </c>
      <c r="E58" s="196"/>
      <c r="F58" s="196"/>
      <c r="G58" s="196"/>
      <c r="H58" s="196"/>
      <c r="I58" s="196"/>
      <c r="J58" s="197">
        <f>J85</f>
        <v>15273.56</v>
      </c>
      <c r="K58" s="198"/>
    </row>
    <row r="59" s="11" customFormat="1" ht="19.92" customHeight="1">
      <c r="B59" s="193"/>
      <c r="C59" s="194"/>
      <c r="D59" s="195" t="s">
        <v>259</v>
      </c>
      <c r="E59" s="196"/>
      <c r="F59" s="196"/>
      <c r="G59" s="196"/>
      <c r="H59" s="196"/>
      <c r="I59" s="196"/>
      <c r="J59" s="197">
        <f>J106</f>
        <v>1555.8399999999999</v>
      </c>
      <c r="K59" s="198"/>
    </row>
    <row r="60" s="11" customFormat="1" ht="19.92" customHeight="1">
      <c r="B60" s="193"/>
      <c r="C60" s="194"/>
      <c r="D60" s="195" t="s">
        <v>189</v>
      </c>
      <c r="E60" s="196"/>
      <c r="F60" s="196"/>
      <c r="G60" s="196"/>
      <c r="H60" s="196"/>
      <c r="I60" s="196"/>
      <c r="J60" s="197">
        <f>J110</f>
        <v>4216.6800000000003</v>
      </c>
      <c r="K60" s="198"/>
    </row>
    <row r="61" s="11" customFormat="1" ht="19.92" customHeight="1">
      <c r="B61" s="193"/>
      <c r="C61" s="194"/>
      <c r="D61" s="195" t="s">
        <v>260</v>
      </c>
      <c r="E61" s="196"/>
      <c r="F61" s="196"/>
      <c r="G61" s="196"/>
      <c r="H61" s="196"/>
      <c r="I61" s="196"/>
      <c r="J61" s="197">
        <f>J116</f>
        <v>43890.75</v>
      </c>
      <c r="K61" s="198"/>
    </row>
    <row r="62" s="11" customFormat="1" ht="19.92" customHeight="1">
      <c r="B62" s="193"/>
      <c r="C62" s="194"/>
      <c r="D62" s="195" t="s">
        <v>190</v>
      </c>
      <c r="E62" s="196"/>
      <c r="F62" s="196"/>
      <c r="G62" s="196"/>
      <c r="H62" s="196"/>
      <c r="I62" s="196"/>
      <c r="J62" s="197">
        <f>J150</f>
        <v>24203.450000000001</v>
      </c>
      <c r="K62" s="198"/>
    </row>
    <row r="63" s="7" customFormat="1" ht="24.96" customHeight="1">
      <c r="B63" s="141"/>
      <c r="C63" s="142"/>
      <c r="D63" s="143" t="s">
        <v>103</v>
      </c>
      <c r="E63" s="144"/>
      <c r="F63" s="144"/>
      <c r="G63" s="144"/>
      <c r="H63" s="144"/>
      <c r="I63" s="144"/>
      <c r="J63" s="145">
        <f>J163</f>
        <v>13766.799999999999</v>
      </c>
      <c r="K63" s="146"/>
    </row>
    <row r="64" s="1" customFormat="1" ht="21.84" customHeight="1">
      <c r="B64" s="39"/>
      <c r="C64" s="40"/>
      <c r="D64" s="40"/>
      <c r="E64" s="40"/>
      <c r="F64" s="40"/>
      <c r="G64" s="40"/>
      <c r="H64" s="40"/>
      <c r="I64" s="40"/>
      <c r="J64" s="40"/>
      <c r="K64" s="44"/>
    </row>
    <row r="65" s="1" customFormat="1" ht="6.96" customHeight="1">
      <c r="B65" s="60"/>
      <c r="C65" s="61"/>
      <c r="D65" s="61"/>
      <c r="E65" s="61"/>
      <c r="F65" s="61"/>
      <c r="G65" s="61"/>
      <c r="H65" s="61"/>
      <c r="I65" s="61"/>
      <c r="J65" s="61"/>
      <c r="K65" s="62"/>
    </row>
    <row r="69" s="1" customFormat="1" ht="6.96" customHeight="1"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39"/>
    </row>
    <row r="70" s="1" customFormat="1" ht="36.96" customHeight="1">
      <c r="B70" s="39"/>
      <c r="C70" s="65" t="s">
        <v>104</v>
      </c>
      <c r="L70" s="39"/>
    </row>
    <row r="71" s="1" customFormat="1" ht="6.96" customHeight="1">
      <c r="B71" s="39"/>
      <c r="L71" s="39"/>
    </row>
    <row r="72" s="1" customFormat="1" ht="14.4" customHeight="1">
      <c r="B72" s="39"/>
      <c r="C72" s="67" t="s">
        <v>17</v>
      </c>
      <c r="L72" s="39"/>
    </row>
    <row r="73" s="1" customFormat="1" ht="16.5" customHeight="1">
      <c r="B73" s="39"/>
      <c r="E73" s="147" t="str">
        <f>E7</f>
        <v>Oprava mostu ev.č. 11417-2 Most přes odpad rybníka v obci Sychrov</v>
      </c>
      <c r="F73" s="67"/>
      <c r="G73" s="67"/>
      <c r="H73" s="67"/>
      <c r="L73" s="39"/>
    </row>
    <row r="74" s="1" customFormat="1" ht="14.4" customHeight="1">
      <c r="B74" s="39"/>
      <c r="C74" s="67" t="s">
        <v>95</v>
      </c>
      <c r="L74" s="39"/>
    </row>
    <row r="75" s="1" customFormat="1" ht="17.25" customHeight="1">
      <c r="B75" s="39"/>
      <c r="E75" s="70" t="str">
        <f>E9</f>
        <v>SO 501.1 - Přeložka plynovodu - provizorní</v>
      </c>
      <c r="F75" s="1"/>
      <c r="G75" s="1"/>
      <c r="H75" s="1"/>
      <c r="L75" s="39"/>
    </row>
    <row r="76" s="1" customFormat="1" ht="6.96" customHeight="1">
      <c r="B76" s="39"/>
      <c r="L76" s="39"/>
    </row>
    <row r="77" s="1" customFormat="1" ht="18" customHeight="1">
      <c r="B77" s="39"/>
      <c r="C77" s="67" t="s">
        <v>21</v>
      </c>
      <c r="F77" s="148" t="str">
        <f>F12</f>
        <v xml:space="preserve"> </v>
      </c>
      <c r="I77" s="67" t="s">
        <v>23</v>
      </c>
      <c r="J77" s="72" t="str">
        <f>IF(J12="","",J12)</f>
        <v>7. 5. 2019</v>
      </c>
      <c r="L77" s="39"/>
    </row>
    <row r="78" s="1" customFormat="1" ht="6.96" customHeight="1">
      <c r="B78" s="39"/>
      <c r="L78" s="39"/>
    </row>
    <row r="79" s="1" customFormat="1">
      <c r="B79" s="39"/>
      <c r="C79" s="67" t="s">
        <v>25</v>
      </c>
      <c r="F79" s="148" t="str">
        <f>E15</f>
        <v xml:space="preserve"> </v>
      </c>
      <c r="I79" s="67" t="s">
        <v>29</v>
      </c>
      <c r="J79" s="148" t="str">
        <f>E21</f>
        <v xml:space="preserve"> </v>
      </c>
      <c r="L79" s="39"/>
    </row>
    <row r="80" s="1" customFormat="1" ht="14.4" customHeight="1">
      <c r="B80" s="39"/>
      <c r="C80" s="67" t="s">
        <v>28</v>
      </c>
      <c r="F80" s="148" t="str">
        <f>IF(E18="","",E18)</f>
        <v xml:space="preserve"> </v>
      </c>
      <c r="L80" s="39"/>
    </row>
    <row r="81" s="1" customFormat="1" ht="10.32" customHeight="1">
      <c r="B81" s="39"/>
      <c r="L81" s="39"/>
    </row>
    <row r="82" s="8" customFormat="1" ht="29.28" customHeight="1">
      <c r="B82" s="149"/>
      <c r="C82" s="150" t="s">
        <v>105</v>
      </c>
      <c r="D82" s="151" t="s">
        <v>51</v>
      </c>
      <c r="E82" s="151" t="s">
        <v>47</v>
      </c>
      <c r="F82" s="151" t="s">
        <v>106</v>
      </c>
      <c r="G82" s="151" t="s">
        <v>107</v>
      </c>
      <c r="H82" s="151" t="s">
        <v>108</v>
      </c>
      <c r="I82" s="151" t="s">
        <v>109</v>
      </c>
      <c r="J82" s="151" t="s">
        <v>99</v>
      </c>
      <c r="K82" s="152" t="s">
        <v>110</v>
      </c>
      <c r="L82" s="149"/>
      <c r="M82" s="85" t="s">
        <v>111</v>
      </c>
      <c r="N82" s="86" t="s">
        <v>36</v>
      </c>
      <c r="O82" s="86" t="s">
        <v>112</v>
      </c>
      <c r="P82" s="86" t="s">
        <v>113</v>
      </c>
      <c r="Q82" s="86" t="s">
        <v>114</v>
      </c>
      <c r="R82" s="86" t="s">
        <v>115</v>
      </c>
      <c r="S82" s="86" t="s">
        <v>116</v>
      </c>
      <c r="T82" s="87" t="s">
        <v>117</v>
      </c>
    </row>
    <row r="83" s="1" customFormat="1" ht="29.28" customHeight="1">
      <c r="B83" s="39"/>
      <c r="C83" s="89" t="s">
        <v>100</v>
      </c>
      <c r="J83" s="153">
        <f>BK83</f>
        <v>102907.08</v>
      </c>
      <c r="L83" s="39"/>
      <c r="M83" s="88"/>
      <c r="N83" s="75"/>
      <c r="O83" s="75"/>
      <c r="P83" s="154">
        <f>P84+P163</f>
        <v>0</v>
      </c>
      <c r="Q83" s="75"/>
      <c r="R83" s="154">
        <f>R84+R163</f>
        <v>0</v>
      </c>
      <c r="S83" s="75"/>
      <c r="T83" s="155">
        <f>T84+T163</f>
        <v>0</v>
      </c>
      <c r="AT83" s="23" t="s">
        <v>65</v>
      </c>
      <c r="AU83" s="23" t="s">
        <v>101</v>
      </c>
      <c r="BK83" s="156">
        <f>BK84+BK163</f>
        <v>102907.08</v>
      </c>
    </row>
    <row r="84" s="9" customFormat="1" ht="37.44" customHeight="1">
      <c r="B84" s="157"/>
      <c r="D84" s="158" t="s">
        <v>65</v>
      </c>
      <c r="E84" s="159" t="s">
        <v>118</v>
      </c>
      <c r="F84" s="159" t="s">
        <v>119</v>
      </c>
      <c r="J84" s="160">
        <f>BK84</f>
        <v>89140.279999999999</v>
      </c>
      <c r="L84" s="157"/>
      <c r="M84" s="161"/>
      <c r="N84" s="162"/>
      <c r="O84" s="162"/>
      <c r="P84" s="163">
        <f>P85+P106+P110+P116+P150</f>
        <v>0</v>
      </c>
      <c r="Q84" s="162"/>
      <c r="R84" s="163">
        <f>R85+R106+R110+R116+R150</f>
        <v>0</v>
      </c>
      <c r="S84" s="162"/>
      <c r="T84" s="164">
        <f>T85+T106+T110+T116+T150</f>
        <v>0</v>
      </c>
      <c r="AR84" s="158" t="s">
        <v>74</v>
      </c>
      <c r="AT84" s="165" t="s">
        <v>65</v>
      </c>
      <c r="AU84" s="165" t="s">
        <v>66</v>
      </c>
      <c r="AY84" s="158" t="s">
        <v>120</v>
      </c>
      <c r="BK84" s="166">
        <f>BK85+BK106+BK110+BK116+BK150</f>
        <v>89140.279999999999</v>
      </c>
    </row>
    <row r="85" s="9" customFormat="1" ht="19.92" customHeight="1">
      <c r="B85" s="157"/>
      <c r="D85" s="158" t="s">
        <v>65</v>
      </c>
      <c r="E85" s="199" t="s">
        <v>74</v>
      </c>
      <c r="F85" s="199" t="s">
        <v>191</v>
      </c>
      <c r="J85" s="200">
        <f>BK85</f>
        <v>15273.56</v>
      </c>
      <c r="L85" s="157"/>
      <c r="M85" s="161"/>
      <c r="N85" s="162"/>
      <c r="O85" s="162"/>
      <c r="P85" s="163">
        <f>SUM(P86:P105)</f>
        <v>0</v>
      </c>
      <c r="Q85" s="162"/>
      <c r="R85" s="163">
        <f>SUM(R86:R105)</f>
        <v>0</v>
      </c>
      <c r="S85" s="162"/>
      <c r="T85" s="164">
        <f>SUM(T86:T105)</f>
        <v>0</v>
      </c>
      <c r="AR85" s="158" t="s">
        <v>74</v>
      </c>
      <c r="AT85" s="165" t="s">
        <v>65</v>
      </c>
      <c r="AU85" s="165" t="s">
        <v>74</v>
      </c>
      <c r="AY85" s="158" t="s">
        <v>120</v>
      </c>
      <c r="BK85" s="166">
        <f>SUM(BK86:BK105)</f>
        <v>15273.56</v>
      </c>
    </row>
    <row r="86" s="1" customFormat="1" ht="16.5" customHeight="1">
      <c r="B86" s="167"/>
      <c r="C86" s="168" t="s">
        <v>74</v>
      </c>
      <c r="D86" s="168" t="s">
        <v>124</v>
      </c>
      <c r="E86" s="169" t="s">
        <v>704</v>
      </c>
      <c r="F86" s="170" t="s">
        <v>705</v>
      </c>
      <c r="G86" s="171" t="s">
        <v>194</v>
      </c>
      <c r="H86" s="172">
        <v>1.9199999999999999</v>
      </c>
      <c r="I86" s="173">
        <v>547</v>
      </c>
      <c r="J86" s="173">
        <f>ROUND(I86*H86,2)</f>
        <v>1050.24</v>
      </c>
      <c r="K86" s="170" t="s">
        <v>128</v>
      </c>
      <c r="L86" s="39"/>
      <c r="M86" s="174" t="s">
        <v>5</v>
      </c>
      <c r="N86" s="175" t="s">
        <v>37</v>
      </c>
      <c r="O86" s="176">
        <v>0</v>
      </c>
      <c r="P86" s="176">
        <f>O86*H86</f>
        <v>0</v>
      </c>
      <c r="Q86" s="176">
        <v>0</v>
      </c>
      <c r="R86" s="176">
        <f>Q86*H86</f>
        <v>0</v>
      </c>
      <c r="S86" s="176">
        <v>0</v>
      </c>
      <c r="T86" s="177">
        <f>S86*H86</f>
        <v>0</v>
      </c>
      <c r="AR86" s="23" t="s">
        <v>123</v>
      </c>
      <c r="AT86" s="23" t="s">
        <v>124</v>
      </c>
      <c r="AU86" s="23" t="s">
        <v>76</v>
      </c>
      <c r="AY86" s="23" t="s">
        <v>120</v>
      </c>
      <c r="BE86" s="178">
        <f>IF(N86="základní",J86,0)</f>
        <v>1050.24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23" t="s">
        <v>74</v>
      </c>
      <c r="BK86" s="178">
        <f>ROUND(I86*H86,2)</f>
        <v>1050.24</v>
      </c>
      <c r="BL86" s="23" t="s">
        <v>123</v>
      </c>
      <c r="BM86" s="23" t="s">
        <v>706</v>
      </c>
    </row>
    <row r="87" s="1" customFormat="1">
      <c r="B87" s="39"/>
      <c r="D87" s="179" t="s">
        <v>131</v>
      </c>
      <c r="F87" s="180" t="s">
        <v>707</v>
      </c>
      <c r="L87" s="39"/>
      <c r="M87" s="181"/>
      <c r="N87" s="40"/>
      <c r="O87" s="40"/>
      <c r="P87" s="40"/>
      <c r="Q87" s="40"/>
      <c r="R87" s="40"/>
      <c r="S87" s="40"/>
      <c r="T87" s="78"/>
      <c r="AT87" s="23" t="s">
        <v>131</v>
      </c>
      <c r="AU87" s="23" t="s">
        <v>76</v>
      </c>
    </row>
    <row r="88" s="1" customFormat="1">
      <c r="B88" s="39"/>
      <c r="D88" s="179" t="s">
        <v>133</v>
      </c>
      <c r="F88" s="182" t="s">
        <v>196</v>
      </c>
      <c r="L88" s="39"/>
      <c r="M88" s="181"/>
      <c r="N88" s="40"/>
      <c r="O88" s="40"/>
      <c r="P88" s="40"/>
      <c r="Q88" s="40"/>
      <c r="R88" s="40"/>
      <c r="S88" s="40"/>
      <c r="T88" s="78"/>
      <c r="AT88" s="23" t="s">
        <v>133</v>
      </c>
      <c r="AU88" s="23" t="s">
        <v>76</v>
      </c>
    </row>
    <row r="89" s="1" customFormat="1" ht="16.5" customHeight="1">
      <c r="B89" s="167"/>
      <c r="C89" s="168" t="s">
        <v>76</v>
      </c>
      <c r="D89" s="168" t="s">
        <v>124</v>
      </c>
      <c r="E89" s="169" t="s">
        <v>708</v>
      </c>
      <c r="F89" s="170" t="s">
        <v>709</v>
      </c>
      <c r="G89" s="171" t="s">
        <v>194</v>
      </c>
      <c r="H89" s="172">
        <v>10</v>
      </c>
      <c r="I89" s="173">
        <v>87</v>
      </c>
      <c r="J89" s="173">
        <f>ROUND(I89*H89,2)</f>
        <v>870</v>
      </c>
      <c r="K89" s="170" t="s">
        <v>128</v>
      </c>
      <c r="L89" s="39"/>
      <c r="M89" s="174" t="s">
        <v>5</v>
      </c>
      <c r="N89" s="175" t="s">
        <v>37</v>
      </c>
      <c r="O89" s="176">
        <v>0</v>
      </c>
      <c r="P89" s="176">
        <f>O89*H89</f>
        <v>0</v>
      </c>
      <c r="Q89" s="176">
        <v>0</v>
      </c>
      <c r="R89" s="176">
        <f>Q89*H89</f>
        <v>0</v>
      </c>
      <c r="S89" s="176">
        <v>0</v>
      </c>
      <c r="T89" s="177">
        <f>S89*H89</f>
        <v>0</v>
      </c>
      <c r="AR89" s="23" t="s">
        <v>123</v>
      </c>
      <c r="AT89" s="23" t="s">
        <v>124</v>
      </c>
      <c r="AU89" s="23" t="s">
        <v>76</v>
      </c>
      <c r="AY89" s="23" t="s">
        <v>120</v>
      </c>
      <c r="BE89" s="178">
        <f>IF(N89="základní",J89,0)</f>
        <v>870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3" t="s">
        <v>74</v>
      </c>
      <c r="BK89" s="178">
        <f>ROUND(I89*H89,2)</f>
        <v>870</v>
      </c>
      <c r="BL89" s="23" t="s">
        <v>123</v>
      </c>
      <c r="BM89" s="23" t="s">
        <v>710</v>
      </c>
    </row>
    <row r="90" s="1" customFormat="1">
      <c r="B90" s="39"/>
      <c r="D90" s="179" t="s">
        <v>131</v>
      </c>
      <c r="F90" s="180" t="s">
        <v>709</v>
      </c>
      <c r="L90" s="39"/>
      <c r="M90" s="181"/>
      <c r="N90" s="40"/>
      <c r="O90" s="40"/>
      <c r="P90" s="40"/>
      <c r="Q90" s="40"/>
      <c r="R90" s="40"/>
      <c r="S90" s="40"/>
      <c r="T90" s="78"/>
      <c r="AT90" s="23" t="s">
        <v>131</v>
      </c>
      <c r="AU90" s="23" t="s">
        <v>76</v>
      </c>
    </row>
    <row r="91" s="1" customFormat="1">
      <c r="B91" s="39"/>
      <c r="D91" s="179" t="s">
        <v>133</v>
      </c>
      <c r="F91" s="182" t="s">
        <v>711</v>
      </c>
      <c r="L91" s="39"/>
      <c r="M91" s="181"/>
      <c r="N91" s="40"/>
      <c r="O91" s="40"/>
      <c r="P91" s="40"/>
      <c r="Q91" s="40"/>
      <c r="R91" s="40"/>
      <c r="S91" s="40"/>
      <c r="T91" s="78"/>
      <c r="AT91" s="23" t="s">
        <v>133</v>
      </c>
      <c r="AU91" s="23" t="s">
        <v>76</v>
      </c>
    </row>
    <row r="92" s="1" customFormat="1" ht="16.5" customHeight="1">
      <c r="B92" s="167"/>
      <c r="C92" s="168" t="s">
        <v>139</v>
      </c>
      <c r="D92" s="168" t="s">
        <v>124</v>
      </c>
      <c r="E92" s="169" t="s">
        <v>712</v>
      </c>
      <c r="F92" s="170" t="s">
        <v>713</v>
      </c>
      <c r="G92" s="171" t="s">
        <v>194</v>
      </c>
      <c r="H92" s="172">
        <v>20.420000000000002</v>
      </c>
      <c r="I92" s="173">
        <v>206</v>
      </c>
      <c r="J92" s="173">
        <f>ROUND(I92*H92,2)</f>
        <v>4206.5200000000004</v>
      </c>
      <c r="K92" s="170" t="s">
        <v>128</v>
      </c>
      <c r="L92" s="39"/>
      <c r="M92" s="174" t="s">
        <v>5</v>
      </c>
      <c r="N92" s="175" t="s">
        <v>37</v>
      </c>
      <c r="O92" s="176">
        <v>0</v>
      </c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AR92" s="23" t="s">
        <v>123</v>
      </c>
      <c r="AT92" s="23" t="s">
        <v>124</v>
      </c>
      <c r="AU92" s="23" t="s">
        <v>76</v>
      </c>
      <c r="AY92" s="23" t="s">
        <v>120</v>
      </c>
      <c r="BE92" s="178">
        <f>IF(N92="základní",J92,0)</f>
        <v>4206.5200000000004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23" t="s">
        <v>74</v>
      </c>
      <c r="BK92" s="178">
        <f>ROUND(I92*H92,2)</f>
        <v>4206.5200000000004</v>
      </c>
      <c r="BL92" s="23" t="s">
        <v>123</v>
      </c>
      <c r="BM92" s="23" t="s">
        <v>714</v>
      </c>
    </row>
    <row r="93" s="1" customFormat="1">
      <c r="B93" s="39"/>
      <c r="D93" s="179" t="s">
        <v>131</v>
      </c>
      <c r="F93" s="180" t="s">
        <v>713</v>
      </c>
      <c r="L93" s="39"/>
      <c r="M93" s="181"/>
      <c r="N93" s="40"/>
      <c r="O93" s="40"/>
      <c r="P93" s="40"/>
      <c r="Q93" s="40"/>
      <c r="R93" s="40"/>
      <c r="S93" s="40"/>
      <c r="T93" s="78"/>
      <c r="AT93" s="23" t="s">
        <v>131</v>
      </c>
      <c r="AU93" s="23" t="s">
        <v>76</v>
      </c>
    </row>
    <row r="94" s="1" customFormat="1">
      <c r="B94" s="39"/>
      <c r="D94" s="179" t="s">
        <v>133</v>
      </c>
      <c r="F94" s="182" t="s">
        <v>293</v>
      </c>
      <c r="L94" s="39"/>
      <c r="M94" s="181"/>
      <c r="N94" s="40"/>
      <c r="O94" s="40"/>
      <c r="P94" s="40"/>
      <c r="Q94" s="40"/>
      <c r="R94" s="40"/>
      <c r="S94" s="40"/>
      <c r="T94" s="78"/>
      <c r="AT94" s="23" t="s">
        <v>133</v>
      </c>
      <c r="AU94" s="23" t="s">
        <v>76</v>
      </c>
    </row>
    <row r="95" s="10" customFormat="1">
      <c r="B95" s="183"/>
      <c r="D95" s="179" t="s">
        <v>144</v>
      </c>
      <c r="E95" s="184" t="s">
        <v>5</v>
      </c>
      <c r="F95" s="185" t="s">
        <v>715</v>
      </c>
      <c r="H95" s="186">
        <v>20.420000000000002</v>
      </c>
      <c r="L95" s="183"/>
      <c r="M95" s="187"/>
      <c r="N95" s="188"/>
      <c r="O95" s="188"/>
      <c r="P95" s="188"/>
      <c r="Q95" s="188"/>
      <c r="R95" s="188"/>
      <c r="S95" s="188"/>
      <c r="T95" s="189"/>
      <c r="AT95" s="184" t="s">
        <v>144</v>
      </c>
      <c r="AU95" s="184" t="s">
        <v>76</v>
      </c>
      <c r="AV95" s="10" t="s">
        <v>76</v>
      </c>
      <c r="AW95" s="10" t="s">
        <v>30</v>
      </c>
      <c r="AX95" s="10" t="s">
        <v>74</v>
      </c>
      <c r="AY95" s="184" t="s">
        <v>120</v>
      </c>
    </row>
    <row r="96" s="1" customFormat="1" ht="16.5" customHeight="1">
      <c r="B96" s="167"/>
      <c r="C96" s="168" t="s">
        <v>123</v>
      </c>
      <c r="D96" s="168" t="s">
        <v>124</v>
      </c>
      <c r="E96" s="169" t="s">
        <v>716</v>
      </c>
      <c r="F96" s="170" t="s">
        <v>717</v>
      </c>
      <c r="G96" s="171" t="s">
        <v>194</v>
      </c>
      <c r="H96" s="172">
        <v>20.420000000000002</v>
      </c>
      <c r="I96" s="173">
        <v>16</v>
      </c>
      <c r="J96" s="173">
        <f>ROUND(I96*H96,2)</f>
        <v>326.72000000000003</v>
      </c>
      <c r="K96" s="170" t="s">
        <v>128</v>
      </c>
      <c r="L96" s="39"/>
      <c r="M96" s="174" t="s">
        <v>5</v>
      </c>
      <c r="N96" s="175" t="s">
        <v>37</v>
      </c>
      <c r="O96" s="176">
        <v>0</v>
      </c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AR96" s="23" t="s">
        <v>123</v>
      </c>
      <c r="AT96" s="23" t="s">
        <v>124</v>
      </c>
      <c r="AU96" s="23" t="s">
        <v>76</v>
      </c>
      <c r="AY96" s="23" t="s">
        <v>120</v>
      </c>
      <c r="BE96" s="178">
        <f>IF(N96="základní",J96,0)</f>
        <v>326.72000000000003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23" t="s">
        <v>74</v>
      </c>
      <c r="BK96" s="178">
        <f>ROUND(I96*H96,2)</f>
        <v>326.72000000000003</v>
      </c>
      <c r="BL96" s="23" t="s">
        <v>123</v>
      </c>
      <c r="BM96" s="23" t="s">
        <v>718</v>
      </c>
    </row>
    <row r="97" s="1" customFormat="1">
      <c r="B97" s="39"/>
      <c r="D97" s="179" t="s">
        <v>131</v>
      </c>
      <c r="F97" s="180" t="s">
        <v>717</v>
      </c>
      <c r="L97" s="39"/>
      <c r="M97" s="181"/>
      <c r="N97" s="40"/>
      <c r="O97" s="40"/>
      <c r="P97" s="40"/>
      <c r="Q97" s="40"/>
      <c r="R97" s="40"/>
      <c r="S97" s="40"/>
      <c r="T97" s="78"/>
      <c r="AT97" s="23" t="s">
        <v>131</v>
      </c>
      <c r="AU97" s="23" t="s">
        <v>76</v>
      </c>
    </row>
    <row r="98" s="1" customFormat="1">
      <c r="B98" s="39"/>
      <c r="D98" s="179" t="s">
        <v>133</v>
      </c>
      <c r="F98" s="182" t="s">
        <v>719</v>
      </c>
      <c r="L98" s="39"/>
      <c r="M98" s="181"/>
      <c r="N98" s="40"/>
      <c r="O98" s="40"/>
      <c r="P98" s="40"/>
      <c r="Q98" s="40"/>
      <c r="R98" s="40"/>
      <c r="S98" s="40"/>
      <c r="T98" s="78"/>
      <c r="AT98" s="23" t="s">
        <v>133</v>
      </c>
      <c r="AU98" s="23" t="s">
        <v>76</v>
      </c>
    </row>
    <row r="99" s="10" customFormat="1">
      <c r="B99" s="183"/>
      <c r="D99" s="179" t="s">
        <v>144</v>
      </c>
      <c r="E99" s="184" t="s">
        <v>5</v>
      </c>
      <c r="F99" s="185" t="s">
        <v>720</v>
      </c>
      <c r="H99" s="186">
        <v>20.420000000000002</v>
      </c>
      <c r="L99" s="183"/>
      <c r="M99" s="187"/>
      <c r="N99" s="188"/>
      <c r="O99" s="188"/>
      <c r="P99" s="188"/>
      <c r="Q99" s="188"/>
      <c r="R99" s="188"/>
      <c r="S99" s="188"/>
      <c r="T99" s="189"/>
      <c r="AT99" s="184" t="s">
        <v>144</v>
      </c>
      <c r="AU99" s="184" t="s">
        <v>76</v>
      </c>
      <c r="AV99" s="10" t="s">
        <v>76</v>
      </c>
      <c r="AW99" s="10" t="s">
        <v>30</v>
      </c>
      <c r="AX99" s="10" t="s">
        <v>74</v>
      </c>
      <c r="AY99" s="184" t="s">
        <v>120</v>
      </c>
    </row>
    <row r="100" s="1" customFormat="1" ht="16.5" customHeight="1">
      <c r="B100" s="167"/>
      <c r="C100" s="168" t="s">
        <v>151</v>
      </c>
      <c r="D100" s="168" t="s">
        <v>124</v>
      </c>
      <c r="E100" s="169" t="s">
        <v>721</v>
      </c>
      <c r="F100" s="170" t="s">
        <v>722</v>
      </c>
      <c r="G100" s="171" t="s">
        <v>194</v>
      </c>
      <c r="H100" s="172">
        <v>4.6299999999999999</v>
      </c>
      <c r="I100" s="173">
        <v>106</v>
      </c>
      <c r="J100" s="173">
        <f>ROUND(I100*H100,2)</f>
        <v>490.77999999999997</v>
      </c>
      <c r="K100" s="170" t="s">
        <v>128</v>
      </c>
      <c r="L100" s="39"/>
      <c r="M100" s="174" t="s">
        <v>5</v>
      </c>
      <c r="N100" s="175" t="s">
        <v>37</v>
      </c>
      <c r="O100" s="176">
        <v>0</v>
      </c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AR100" s="23" t="s">
        <v>123</v>
      </c>
      <c r="AT100" s="23" t="s">
        <v>124</v>
      </c>
      <c r="AU100" s="23" t="s">
        <v>76</v>
      </c>
      <c r="AY100" s="23" t="s">
        <v>120</v>
      </c>
      <c r="BE100" s="178">
        <f>IF(N100="základní",J100,0)</f>
        <v>490.77999999999997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23" t="s">
        <v>74</v>
      </c>
      <c r="BK100" s="178">
        <f>ROUND(I100*H100,2)</f>
        <v>490.77999999999997</v>
      </c>
      <c r="BL100" s="23" t="s">
        <v>123</v>
      </c>
      <c r="BM100" s="23" t="s">
        <v>723</v>
      </c>
    </row>
    <row r="101" s="1" customFormat="1">
      <c r="B101" s="39"/>
      <c r="D101" s="179" t="s">
        <v>131</v>
      </c>
      <c r="F101" s="180" t="s">
        <v>722</v>
      </c>
      <c r="L101" s="39"/>
      <c r="M101" s="181"/>
      <c r="N101" s="40"/>
      <c r="O101" s="40"/>
      <c r="P101" s="40"/>
      <c r="Q101" s="40"/>
      <c r="R101" s="40"/>
      <c r="S101" s="40"/>
      <c r="T101" s="78"/>
      <c r="AT101" s="23" t="s">
        <v>131</v>
      </c>
      <c r="AU101" s="23" t="s">
        <v>76</v>
      </c>
    </row>
    <row r="102" s="1" customFormat="1">
      <c r="B102" s="39"/>
      <c r="D102" s="179" t="s">
        <v>133</v>
      </c>
      <c r="F102" s="182" t="s">
        <v>724</v>
      </c>
      <c r="L102" s="39"/>
      <c r="M102" s="181"/>
      <c r="N102" s="40"/>
      <c r="O102" s="40"/>
      <c r="P102" s="40"/>
      <c r="Q102" s="40"/>
      <c r="R102" s="40"/>
      <c r="S102" s="40"/>
      <c r="T102" s="78"/>
      <c r="AT102" s="23" t="s">
        <v>133</v>
      </c>
      <c r="AU102" s="23" t="s">
        <v>76</v>
      </c>
    </row>
    <row r="103" s="1" customFormat="1" ht="16.5" customHeight="1">
      <c r="B103" s="167"/>
      <c r="C103" s="168" t="s">
        <v>157</v>
      </c>
      <c r="D103" s="168" t="s">
        <v>124</v>
      </c>
      <c r="E103" s="169" t="s">
        <v>725</v>
      </c>
      <c r="F103" s="170" t="s">
        <v>726</v>
      </c>
      <c r="G103" s="171" t="s">
        <v>194</v>
      </c>
      <c r="H103" s="172">
        <v>11.41</v>
      </c>
      <c r="I103" s="173">
        <v>730</v>
      </c>
      <c r="J103" s="173">
        <f>ROUND(I103*H103,2)</f>
        <v>8329.2999999999993</v>
      </c>
      <c r="K103" s="170" t="s">
        <v>128</v>
      </c>
      <c r="L103" s="39"/>
      <c r="M103" s="174" t="s">
        <v>5</v>
      </c>
      <c r="N103" s="175" t="s">
        <v>37</v>
      </c>
      <c r="O103" s="176">
        <v>0</v>
      </c>
      <c r="P103" s="176">
        <f>O103*H103</f>
        <v>0</v>
      </c>
      <c r="Q103" s="176">
        <v>0</v>
      </c>
      <c r="R103" s="176">
        <f>Q103*H103</f>
        <v>0</v>
      </c>
      <c r="S103" s="176">
        <v>0</v>
      </c>
      <c r="T103" s="177">
        <f>S103*H103</f>
        <v>0</v>
      </c>
      <c r="AR103" s="23" t="s">
        <v>123</v>
      </c>
      <c r="AT103" s="23" t="s">
        <v>124</v>
      </c>
      <c r="AU103" s="23" t="s">
        <v>76</v>
      </c>
      <c r="AY103" s="23" t="s">
        <v>120</v>
      </c>
      <c r="BE103" s="178">
        <f>IF(N103="základní",J103,0)</f>
        <v>8329.2999999999993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23" t="s">
        <v>74</v>
      </c>
      <c r="BK103" s="178">
        <f>ROUND(I103*H103,2)</f>
        <v>8329.2999999999993</v>
      </c>
      <c r="BL103" s="23" t="s">
        <v>123</v>
      </c>
      <c r="BM103" s="23" t="s">
        <v>727</v>
      </c>
    </row>
    <row r="104" s="1" customFormat="1">
      <c r="B104" s="39"/>
      <c r="D104" s="179" t="s">
        <v>131</v>
      </c>
      <c r="F104" s="180" t="s">
        <v>726</v>
      </c>
      <c r="L104" s="39"/>
      <c r="M104" s="181"/>
      <c r="N104" s="40"/>
      <c r="O104" s="40"/>
      <c r="P104" s="40"/>
      <c r="Q104" s="40"/>
      <c r="R104" s="40"/>
      <c r="S104" s="40"/>
      <c r="T104" s="78"/>
      <c r="AT104" s="23" t="s">
        <v>131</v>
      </c>
      <c r="AU104" s="23" t="s">
        <v>76</v>
      </c>
    </row>
    <row r="105" s="1" customFormat="1">
      <c r="B105" s="39"/>
      <c r="D105" s="179" t="s">
        <v>133</v>
      </c>
      <c r="F105" s="182" t="s">
        <v>728</v>
      </c>
      <c r="L105" s="39"/>
      <c r="M105" s="181"/>
      <c r="N105" s="40"/>
      <c r="O105" s="40"/>
      <c r="P105" s="40"/>
      <c r="Q105" s="40"/>
      <c r="R105" s="40"/>
      <c r="S105" s="40"/>
      <c r="T105" s="78"/>
      <c r="AT105" s="23" t="s">
        <v>133</v>
      </c>
      <c r="AU105" s="23" t="s">
        <v>76</v>
      </c>
    </row>
    <row r="106" s="9" customFormat="1" ht="29.88" customHeight="1">
      <c r="B106" s="157"/>
      <c r="D106" s="158" t="s">
        <v>65</v>
      </c>
      <c r="E106" s="199" t="s">
        <v>123</v>
      </c>
      <c r="F106" s="199" t="s">
        <v>391</v>
      </c>
      <c r="J106" s="200">
        <f>BK106</f>
        <v>1555.8399999999999</v>
      </c>
      <c r="L106" s="157"/>
      <c r="M106" s="161"/>
      <c r="N106" s="162"/>
      <c r="O106" s="162"/>
      <c r="P106" s="163">
        <f>SUM(P107:P109)</f>
        <v>0</v>
      </c>
      <c r="Q106" s="162"/>
      <c r="R106" s="163">
        <f>SUM(R107:R109)</f>
        <v>0</v>
      </c>
      <c r="S106" s="162"/>
      <c r="T106" s="164">
        <f>SUM(T107:T109)</f>
        <v>0</v>
      </c>
      <c r="AR106" s="158" t="s">
        <v>74</v>
      </c>
      <c r="AT106" s="165" t="s">
        <v>65</v>
      </c>
      <c r="AU106" s="165" t="s">
        <v>74</v>
      </c>
      <c r="AY106" s="158" t="s">
        <v>120</v>
      </c>
      <c r="BK106" s="166">
        <f>SUM(BK107:BK109)</f>
        <v>1555.8399999999999</v>
      </c>
    </row>
    <row r="107" s="1" customFormat="1" ht="16.5" customHeight="1">
      <c r="B107" s="167"/>
      <c r="C107" s="168" t="s">
        <v>162</v>
      </c>
      <c r="D107" s="168" t="s">
        <v>124</v>
      </c>
      <c r="E107" s="169" t="s">
        <v>729</v>
      </c>
      <c r="F107" s="170" t="s">
        <v>730</v>
      </c>
      <c r="G107" s="171" t="s">
        <v>194</v>
      </c>
      <c r="H107" s="172">
        <v>2.21</v>
      </c>
      <c r="I107" s="173">
        <v>704</v>
      </c>
      <c r="J107" s="173">
        <f>ROUND(I107*H107,2)</f>
        <v>1555.8399999999999</v>
      </c>
      <c r="K107" s="170" t="s">
        <v>128</v>
      </c>
      <c r="L107" s="39"/>
      <c r="M107" s="174" t="s">
        <v>5</v>
      </c>
      <c r="N107" s="175" t="s">
        <v>37</v>
      </c>
      <c r="O107" s="176">
        <v>0</v>
      </c>
      <c r="P107" s="176">
        <f>O107*H107</f>
        <v>0</v>
      </c>
      <c r="Q107" s="176">
        <v>0</v>
      </c>
      <c r="R107" s="176">
        <f>Q107*H107</f>
        <v>0</v>
      </c>
      <c r="S107" s="176">
        <v>0</v>
      </c>
      <c r="T107" s="177">
        <f>S107*H107</f>
        <v>0</v>
      </c>
      <c r="AR107" s="23" t="s">
        <v>123</v>
      </c>
      <c r="AT107" s="23" t="s">
        <v>124</v>
      </c>
      <c r="AU107" s="23" t="s">
        <v>76</v>
      </c>
      <c r="AY107" s="23" t="s">
        <v>120</v>
      </c>
      <c r="BE107" s="178">
        <f>IF(N107="základní",J107,0)</f>
        <v>1555.8399999999999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23" t="s">
        <v>74</v>
      </c>
      <c r="BK107" s="178">
        <f>ROUND(I107*H107,2)</f>
        <v>1555.8399999999999</v>
      </c>
      <c r="BL107" s="23" t="s">
        <v>123</v>
      </c>
      <c r="BM107" s="23" t="s">
        <v>731</v>
      </c>
    </row>
    <row r="108" s="1" customFormat="1">
      <c r="B108" s="39"/>
      <c r="D108" s="179" t="s">
        <v>131</v>
      </c>
      <c r="F108" s="180" t="s">
        <v>730</v>
      </c>
      <c r="L108" s="39"/>
      <c r="M108" s="181"/>
      <c r="N108" s="40"/>
      <c r="O108" s="40"/>
      <c r="P108" s="40"/>
      <c r="Q108" s="40"/>
      <c r="R108" s="40"/>
      <c r="S108" s="40"/>
      <c r="T108" s="78"/>
      <c r="AT108" s="23" t="s">
        <v>131</v>
      </c>
      <c r="AU108" s="23" t="s">
        <v>76</v>
      </c>
    </row>
    <row r="109" s="1" customFormat="1">
      <c r="B109" s="39"/>
      <c r="D109" s="179" t="s">
        <v>133</v>
      </c>
      <c r="F109" s="182" t="s">
        <v>346</v>
      </c>
      <c r="L109" s="39"/>
      <c r="M109" s="181"/>
      <c r="N109" s="40"/>
      <c r="O109" s="40"/>
      <c r="P109" s="40"/>
      <c r="Q109" s="40"/>
      <c r="R109" s="40"/>
      <c r="S109" s="40"/>
      <c r="T109" s="78"/>
      <c r="AT109" s="23" t="s">
        <v>133</v>
      </c>
      <c r="AU109" s="23" t="s">
        <v>76</v>
      </c>
    </row>
    <row r="110" s="9" customFormat="1" ht="29.88" customHeight="1">
      <c r="B110" s="157"/>
      <c r="D110" s="158" t="s">
        <v>65</v>
      </c>
      <c r="E110" s="199" t="s">
        <v>151</v>
      </c>
      <c r="F110" s="199" t="s">
        <v>210</v>
      </c>
      <c r="J110" s="200">
        <f>BK110</f>
        <v>4216.6800000000003</v>
      </c>
      <c r="L110" s="157"/>
      <c r="M110" s="161"/>
      <c r="N110" s="162"/>
      <c r="O110" s="162"/>
      <c r="P110" s="163">
        <f>SUM(P111:P115)</f>
        <v>0</v>
      </c>
      <c r="Q110" s="162"/>
      <c r="R110" s="163">
        <f>SUM(R111:R115)</f>
        <v>0</v>
      </c>
      <c r="S110" s="162"/>
      <c r="T110" s="164">
        <f>SUM(T111:T115)</f>
        <v>0</v>
      </c>
      <c r="AR110" s="158" t="s">
        <v>74</v>
      </c>
      <c r="AT110" s="165" t="s">
        <v>65</v>
      </c>
      <c r="AU110" s="165" t="s">
        <v>74</v>
      </c>
      <c r="AY110" s="158" t="s">
        <v>120</v>
      </c>
      <c r="BK110" s="166">
        <f>SUM(BK111:BK115)</f>
        <v>4216.6800000000003</v>
      </c>
    </row>
    <row r="111" s="1" customFormat="1" ht="16.5" customHeight="1">
      <c r="B111" s="167"/>
      <c r="C111" s="168" t="s">
        <v>167</v>
      </c>
      <c r="D111" s="168" t="s">
        <v>124</v>
      </c>
      <c r="E111" s="169" t="s">
        <v>732</v>
      </c>
      <c r="F111" s="170" t="s">
        <v>733</v>
      </c>
      <c r="G111" s="171" t="s">
        <v>194</v>
      </c>
      <c r="H111" s="172">
        <v>6.1200000000000001</v>
      </c>
      <c r="I111" s="173">
        <v>689</v>
      </c>
      <c r="J111" s="173">
        <f>ROUND(I111*H111,2)</f>
        <v>4216.6800000000003</v>
      </c>
      <c r="K111" s="170" t="s">
        <v>128</v>
      </c>
      <c r="L111" s="39"/>
      <c r="M111" s="174" t="s">
        <v>5</v>
      </c>
      <c r="N111" s="175" t="s">
        <v>37</v>
      </c>
      <c r="O111" s="176">
        <v>0</v>
      </c>
      <c r="P111" s="176">
        <f>O111*H111</f>
        <v>0</v>
      </c>
      <c r="Q111" s="176">
        <v>0</v>
      </c>
      <c r="R111" s="176">
        <f>Q111*H111</f>
        <v>0</v>
      </c>
      <c r="S111" s="176">
        <v>0</v>
      </c>
      <c r="T111" s="177">
        <f>S111*H111</f>
        <v>0</v>
      </c>
      <c r="AR111" s="23" t="s">
        <v>123</v>
      </c>
      <c r="AT111" s="23" t="s">
        <v>124</v>
      </c>
      <c r="AU111" s="23" t="s">
        <v>76</v>
      </c>
      <c r="AY111" s="23" t="s">
        <v>120</v>
      </c>
      <c r="BE111" s="178">
        <f>IF(N111="základní",J111,0)</f>
        <v>4216.6800000000003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23" t="s">
        <v>74</v>
      </c>
      <c r="BK111" s="178">
        <f>ROUND(I111*H111,2)</f>
        <v>4216.6800000000003</v>
      </c>
      <c r="BL111" s="23" t="s">
        <v>123</v>
      </c>
      <c r="BM111" s="23" t="s">
        <v>734</v>
      </c>
    </row>
    <row r="112" s="1" customFormat="1">
      <c r="B112" s="39"/>
      <c r="D112" s="179" t="s">
        <v>131</v>
      </c>
      <c r="F112" s="180" t="s">
        <v>733</v>
      </c>
      <c r="L112" s="39"/>
      <c r="M112" s="181"/>
      <c r="N112" s="40"/>
      <c r="O112" s="40"/>
      <c r="P112" s="40"/>
      <c r="Q112" s="40"/>
      <c r="R112" s="40"/>
      <c r="S112" s="40"/>
      <c r="T112" s="78"/>
      <c r="AT112" s="23" t="s">
        <v>131</v>
      </c>
      <c r="AU112" s="23" t="s">
        <v>76</v>
      </c>
    </row>
    <row r="113" s="1" customFormat="1">
      <c r="B113" s="39"/>
      <c r="D113" s="179" t="s">
        <v>133</v>
      </c>
      <c r="F113" s="182" t="s">
        <v>221</v>
      </c>
      <c r="L113" s="39"/>
      <c r="M113" s="181"/>
      <c r="N113" s="40"/>
      <c r="O113" s="40"/>
      <c r="P113" s="40"/>
      <c r="Q113" s="40"/>
      <c r="R113" s="40"/>
      <c r="S113" s="40"/>
      <c r="T113" s="78"/>
      <c r="AT113" s="23" t="s">
        <v>133</v>
      </c>
      <c r="AU113" s="23" t="s">
        <v>76</v>
      </c>
    </row>
    <row r="114" s="10" customFormat="1">
      <c r="B114" s="183"/>
      <c r="D114" s="179" t="s">
        <v>144</v>
      </c>
      <c r="E114" s="184" t="s">
        <v>5</v>
      </c>
      <c r="F114" s="185" t="s">
        <v>735</v>
      </c>
      <c r="H114" s="186">
        <v>4.2000000000000002</v>
      </c>
      <c r="L114" s="183"/>
      <c r="M114" s="187"/>
      <c r="N114" s="188"/>
      <c r="O114" s="188"/>
      <c r="P114" s="188"/>
      <c r="Q114" s="188"/>
      <c r="R114" s="188"/>
      <c r="S114" s="188"/>
      <c r="T114" s="189"/>
      <c r="AT114" s="184" t="s">
        <v>144</v>
      </c>
      <c r="AU114" s="184" t="s">
        <v>76</v>
      </c>
      <c r="AV114" s="10" t="s">
        <v>76</v>
      </c>
      <c r="AW114" s="10" t="s">
        <v>30</v>
      </c>
      <c r="AX114" s="10" t="s">
        <v>66</v>
      </c>
      <c r="AY114" s="184" t="s">
        <v>120</v>
      </c>
    </row>
    <row r="115" s="10" customFormat="1">
      <c r="B115" s="183"/>
      <c r="D115" s="179" t="s">
        <v>144</v>
      </c>
      <c r="E115" s="184" t="s">
        <v>5</v>
      </c>
      <c r="F115" s="185" t="s">
        <v>736</v>
      </c>
      <c r="H115" s="186">
        <v>1.9199999999999999</v>
      </c>
      <c r="L115" s="183"/>
      <c r="M115" s="187"/>
      <c r="N115" s="188"/>
      <c r="O115" s="188"/>
      <c r="P115" s="188"/>
      <c r="Q115" s="188"/>
      <c r="R115" s="188"/>
      <c r="S115" s="188"/>
      <c r="T115" s="189"/>
      <c r="AT115" s="184" t="s">
        <v>144</v>
      </c>
      <c r="AU115" s="184" t="s">
        <v>76</v>
      </c>
      <c r="AV115" s="10" t="s">
        <v>76</v>
      </c>
      <c r="AW115" s="10" t="s">
        <v>30</v>
      </c>
      <c r="AX115" s="10" t="s">
        <v>66</v>
      </c>
      <c r="AY115" s="184" t="s">
        <v>120</v>
      </c>
    </row>
    <row r="116" s="9" customFormat="1" ht="29.88" customHeight="1">
      <c r="B116" s="157"/>
      <c r="D116" s="158" t="s">
        <v>65</v>
      </c>
      <c r="E116" s="199" t="s">
        <v>167</v>
      </c>
      <c r="F116" s="199" t="s">
        <v>455</v>
      </c>
      <c r="J116" s="200">
        <f>BK116</f>
        <v>43890.75</v>
      </c>
      <c r="L116" s="157"/>
      <c r="M116" s="161"/>
      <c r="N116" s="162"/>
      <c r="O116" s="162"/>
      <c r="P116" s="163">
        <f>SUM(P117:P149)</f>
        <v>0</v>
      </c>
      <c r="Q116" s="162"/>
      <c r="R116" s="163">
        <f>SUM(R117:R149)</f>
        <v>0</v>
      </c>
      <c r="S116" s="162"/>
      <c r="T116" s="164">
        <f>SUM(T117:T149)</f>
        <v>0</v>
      </c>
      <c r="AR116" s="158" t="s">
        <v>74</v>
      </c>
      <c r="AT116" s="165" t="s">
        <v>65</v>
      </c>
      <c r="AU116" s="165" t="s">
        <v>74</v>
      </c>
      <c r="AY116" s="158" t="s">
        <v>120</v>
      </c>
      <c r="BK116" s="166">
        <f>SUM(BK117:BK149)</f>
        <v>43890.75</v>
      </c>
    </row>
    <row r="117" s="1" customFormat="1" ht="16.5" customHeight="1">
      <c r="B117" s="167"/>
      <c r="C117" s="168" t="s">
        <v>171</v>
      </c>
      <c r="D117" s="168" t="s">
        <v>124</v>
      </c>
      <c r="E117" s="169" t="s">
        <v>737</v>
      </c>
      <c r="F117" s="170" t="s">
        <v>738</v>
      </c>
      <c r="G117" s="171" t="s">
        <v>249</v>
      </c>
      <c r="H117" s="172">
        <v>9.3000000000000007</v>
      </c>
      <c r="I117" s="173">
        <v>876</v>
      </c>
      <c r="J117" s="173">
        <f>ROUND(I117*H117,2)</f>
        <v>8146.8000000000002</v>
      </c>
      <c r="K117" s="170" t="s">
        <v>128</v>
      </c>
      <c r="L117" s="39"/>
      <c r="M117" s="174" t="s">
        <v>5</v>
      </c>
      <c r="N117" s="175" t="s">
        <v>37</v>
      </c>
      <c r="O117" s="176">
        <v>0</v>
      </c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AR117" s="23" t="s">
        <v>123</v>
      </c>
      <c r="AT117" s="23" t="s">
        <v>124</v>
      </c>
      <c r="AU117" s="23" t="s">
        <v>76</v>
      </c>
      <c r="AY117" s="23" t="s">
        <v>120</v>
      </c>
      <c r="BE117" s="178">
        <f>IF(N117="základní",J117,0)</f>
        <v>8146.8000000000002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23" t="s">
        <v>74</v>
      </c>
      <c r="BK117" s="178">
        <f>ROUND(I117*H117,2)</f>
        <v>8146.8000000000002</v>
      </c>
      <c r="BL117" s="23" t="s">
        <v>123</v>
      </c>
      <c r="BM117" s="23" t="s">
        <v>739</v>
      </c>
    </row>
    <row r="118" s="1" customFormat="1">
      <c r="B118" s="39"/>
      <c r="D118" s="179" t="s">
        <v>131</v>
      </c>
      <c r="F118" s="180" t="s">
        <v>738</v>
      </c>
      <c r="L118" s="39"/>
      <c r="M118" s="181"/>
      <c r="N118" s="40"/>
      <c r="O118" s="40"/>
      <c r="P118" s="40"/>
      <c r="Q118" s="40"/>
      <c r="R118" s="40"/>
      <c r="S118" s="40"/>
      <c r="T118" s="78"/>
      <c r="AT118" s="23" t="s">
        <v>131</v>
      </c>
      <c r="AU118" s="23" t="s">
        <v>76</v>
      </c>
    </row>
    <row r="119" s="1" customFormat="1">
      <c r="B119" s="39"/>
      <c r="D119" s="179" t="s">
        <v>133</v>
      </c>
      <c r="F119" s="182" t="s">
        <v>740</v>
      </c>
      <c r="L119" s="39"/>
      <c r="M119" s="181"/>
      <c r="N119" s="40"/>
      <c r="O119" s="40"/>
      <c r="P119" s="40"/>
      <c r="Q119" s="40"/>
      <c r="R119" s="40"/>
      <c r="S119" s="40"/>
      <c r="T119" s="78"/>
      <c r="AT119" s="23" t="s">
        <v>133</v>
      </c>
      <c r="AU119" s="23" t="s">
        <v>76</v>
      </c>
    </row>
    <row r="120" s="10" customFormat="1">
      <c r="B120" s="183"/>
      <c r="D120" s="179" t="s">
        <v>144</v>
      </c>
      <c r="E120" s="184" t="s">
        <v>5</v>
      </c>
      <c r="F120" s="185" t="s">
        <v>741</v>
      </c>
      <c r="H120" s="186">
        <v>9.3000000000000007</v>
      </c>
      <c r="L120" s="183"/>
      <c r="M120" s="187"/>
      <c r="N120" s="188"/>
      <c r="O120" s="188"/>
      <c r="P120" s="188"/>
      <c r="Q120" s="188"/>
      <c r="R120" s="188"/>
      <c r="S120" s="188"/>
      <c r="T120" s="189"/>
      <c r="AT120" s="184" t="s">
        <v>144</v>
      </c>
      <c r="AU120" s="184" t="s">
        <v>76</v>
      </c>
      <c r="AV120" s="10" t="s">
        <v>76</v>
      </c>
      <c r="AW120" s="10" t="s">
        <v>30</v>
      </c>
      <c r="AX120" s="10" t="s">
        <v>74</v>
      </c>
      <c r="AY120" s="184" t="s">
        <v>120</v>
      </c>
    </row>
    <row r="121" s="1" customFormat="1" ht="16.5" customHeight="1">
      <c r="B121" s="167"/>
      <c r="C121" s="168" t="s">
        <v>176</v>
      </c>
      <c r="D121" s="168" t="s">
        <v>124</v>
      </c>
      <c r="E121" s="169" t="s">
        <v>742</v>
      </c>
      <c r="F121" s="170" t="s">
        <v>743</v>
      </c>
      <c r="G121" s="171" t="s">
        <v>249</v>
      </c>
      <c r="H121" s="172">
        <v>15</v>
      </c>
      <c r="I121" s="173">
        <v>300</v>
      </c>
      <c r="J121" s="173">
        <f>ROUND(I121*H121,2)</f>
        <v>4500</v>
      </c>
      <c r="K121" s="170" t="s">
        <v>5</v>
      </c>
      <c r="L121" s="39"/>
      <c r="M121" s="174" t="s">
        <v>5</v>
      </c>
      <c r="N121" s="175" t="s">
        <v>37</v>
      </c>
      <c r="O121" s="176">
        <v>0</v>
      </c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AR121" s="23" t="s">
        <v>123</v>
      </c>
      <c r="AT121" s="23" t="s">
        <v>124</v>
      </c>
      <c r="AU121" s="23" t="s">
        <v>76</v>
      </c>
      <c r="AY121" s="23" t="s">
        <v>120</v>
      </c>
      <c r="BE121" s="178">
        <f>IF(N121="základní",J121,0)</f>
        <v>4500</v>
      </c>
      <c r="BF121" s="178">
        <f>IF(N121="snížená",J121,0)</f>
        <v>0</v>
      </c>
      <c r="BG121" s="178">
        <f>IF(N121="zákl. přenesená",J121,0)</f>
        <v>0</v>
      </c>
      <c r="BH121" s="178">
        <f>IF(N121="sníž. přenesená",J121,0)</f>
        <v>0</v>
      </c>
      <c r="BI121" s="178">
        <f>IF(N121="nulová",J121,0)</f>
        <v>0</v>
      </c>
      <c r="BJ121" s="23" t="s">
        <v>74</v>
      </c>
      <c r="BK121" s="178">
        <f>ROUND(I121*H121,2)</f>
        <v>4500</v>
      </c>
      <c r="BL121" s="23" t="s">
        <v>123</v>
      </c>
      <c r="BM121" s="23" t="s">
        <v>744</v>
      </c>
    </row>
    <row r="122" s="1" customFormat="1">
      <c r="B122" s="39"/>
      <c r="D122" s="179" t="s">
        <v>131</v>
      </c>
      <c r="F122" s="180" t="s">
        <v>745</v>
      </c>
      <c r="L122" s="39"/>
      <c r="M122" s="181"/>
      <c r="N122" s="40"/>
      <c r="O122" s="40"/>
      <c r="P122" s="40"/>
      <c r="Q122" s="40"/>
      <c r="R122" s="40"/>
      <c r="S122" s="40"/>
      <c r="T122" s="78"/>
      <c r="AT122" s="23" t="s">
        <v>131</v>
      </c>
      <c r="AU122" s="23" t="s">
        <v>76</v>
      </c>
    </row>
    <row r="123" s="1" customFormat="1">
      <c r="B123" s="39"/>
      <c r="D123" s="179" t="s">
        <v>133</v>
      </c>
      <c r="F123" s="182" t="s">
        <v>746</v>
      </c>
      <c r="L123" s="39"/>
      <c r="M123" s="181"/>
      <c r="N123" s="40"/>
      <c r="O123" s="40"/>
      <c r="P123" s="40"/>
      <c r="Q123" s="40"/>
      <c r="R123" s="40"/>
      <c r="S123" s="40"/>
      <c r="T123" s="78"/>
      <c r="AT123" s="23" t="s">
        <v>133</v>
      </c>
      <c r="AU123" s="23" t="s">
        <v>76</v>
      </c>
    </row>
    <row r="124" s="10" customFormat="1">
      <c r="B124" s="183"/>
      <c r="D124" s="179" t="s">
        <v>144</v>
      </c>
      <c r="E124" s="184" t="s">
        <v>5</v>
      </c>
      <c r="F124" s="185" t="s">
        <v>747</v>
      </c>
      <c r="H124" s="186">
        <v>2</v>
      </c>
      <c r="L124" s="183"/>
      <c r="M124" s="187"/>
      <c r="N124" s="188"/>
      <c r="O124" s="188"/>
      <c r="P124" s="188"/>
      <c r="Q124" s="188"/>
      <c r="R124" s="188"/>
      <c r="S124" s="188"/>
      <c r="T124" s="189"/>
      <c r="AT124" s="184" t="s">
        <v>144</v>
      </c>
      <c r="AU124" s="184" t="s">
        <v>76</v>
      </c>
      <c r="AV124" s="10" t="s">
        <v>76</v>
      </c>
      <c r="AW124" s="10" t="s">
        <v>30</v>
      </c>
      <c r="AX124" s="10" t="s">
        <v>66</v>
      </c>
      <c r="AY124" s="184" t="s">
        <v>120</v>
      </c>
    </row>
    <row r="125" s="10" customFormat="1">
      <c r="B125" s="183"/>
      <c r="D125" s="179" t="s">
        <v>144</v>
      </c>
      <c r="E125" s="184" t="s">
        <v>5</v>
      </c>
      <c r="F125" s="185" t="s">
        <v>748</v>
      </c>
      <c r="H125" s="186">
        <v>2</v>
      </c>
      <c r="L125" s="183"/>
      <c r="M125" s="187"/>
      <c r="N125" s="188"/>
      <c r="O125" s="188"/>
      <c r="P125" s="188"/>
      <c r="Q125" s="188"/>
      <c r="R125" s="188"/>
      <c r="S125" s="188"/>
      <c r="T125" s="189"/>
      <c r="AT125" s="184" t="s">
        <v>144</v>
      </c>
      <c r="AU125" s="184" t="s">
        <v>76</v>
      </c>
      <c r="AV125" s="10" t="s">
        <v>76</v>
      </c>
      <c r="AW125" s="10" t="s">
        <v>30</v>
      </c>
      <c r="AX125" s="10" t="s">
        <v>66</v>
      </c>
      <c r="AY125" s="184" t="s">
        <v>120</v>
      </c>
    </row>
    <row r="126" s="10" customFormat="1">
      <c r="B126" s="183"/>
      <c r="D126" s="179" t="s">
        <v>144</v>
      </c>
      <c r="E126" s="184" t="s">
        <v>5</v>
      </c>
      <c r="F126" s="185" t="s">
        <v>749</v>
      </c>
      <c r="H126" s="186">
        <v>2</v>
      </c>
      <c r="L126" s="183"/>
      <c r="M126" s="187"/>
      <c r="N126" s="188"/>
      <c r="O126" s="188"/>
      <c r="P126" s="188"/>
      <c r="Q126" s="188"/>
      <c r="R126" s="188"/>
      <c r="S126" s="188"/>
      <c r="T126" s="189"/>
      <c r="AT126" s="184" t="s">
        <v>144</v>
      </c>
      <c r="AU126" s="184" t="s">
        <v>76</v>
      </c>
      <c r="AV126" s="10" t="s">
        <v>76</v>
      </c>
      <c r="AW126" s="10" t="s">
        <v>30</v>
      </c>
      <c r="AX126" s="10" t="s">
        <v>66</v>
      </c>
      <c r="AY126" s="184" t="s">
        <v>120</v>
      </c>
    </row>
    <row r="127" s="10" customFormat="1">
      <c r="B127" s="183"/>
      <c r="D127" s="179" t="s">
        <v>144</v>
      </c>
      <c r="E127" s="184" t="s">
        <v>5</v>
      </c>
      <c r="F127" s="185" t="s">
        <v>750</v>
      </c>
      <c r="H127" s="186">
        <v>2</v>
      </c>
      <c r="L127" s="183"/>
      <c r="M127" s="187"/>
      <c r="N127" s="188"/>
      <c r="O127" s="188"/>
      <c r="P127" s="188"/>
      <c r="Q127" s="188"/>
      <c r="R127" s="188"/>
      <c r="S127" s="188"/>
      <c r="T127" s="189"/>
      <c r="AT127" s="184" t="s">
        <v>144</v>
      </c>
      <c r="AU127" s="184" t="s">
        <v>76</v>
      </c>
      <c r="AV127" s="10" t="s">
        <v>76</v>
      </c>
      <c r="AW127" s="10" t="s">
        <v>30</v>
      </c>
      <c r="AX127" s="10" t="s">
        <v>66</v>
      </c>
      <c r="AY127" s="184" t="s">
        <v>120</v>
      </c>
    </row>
    <row r="128" s="10" customFormat="1">
      <c r="B128" s="183"/>
      <c r="D128" s="179" t="s">
        <v>144</v>
      </c>
      <c r="E128" s="184" t="s">
        <v>5</v>
      </c>
      <c r="F128" s="185" t="s">
        <v>751</v>
      </c>
      <c r="H128" s="186">
        <v>2</v>
      </c>
      <c r="L128" s="183"/>
      <c r="M128" s="187"/>
      <c r="N128" s="188"/>
      <c r="O128" s="188"/>
      <c r="P128" s="188"/>
      <c r="Q128" s="188"/>
      <c r="R128" s="188"/>
      <c r="S128" s="188"/>
      <c r="T128" s="189"/>
      <c r="AT128" s="184" t="s">
        <v>144</v>
      </c>
      <c r="AU128" s="184" t="s">
        <v>76</v>
      </c>
      <c r="AV128" s="10" t="s">
        <v>76</v>
      </c>
      <c r="AW128" s="10" t="s">
        <v>30</v>
      </c>
      <c r="AX128" s="10" t="s">
        <v>66</v>
      </c>
      <c r="AY128" s="184" t="s">
        <v>120</v>
      </c>
    </row>
    <row r="129" s="10" customFormat="1">
      <c r="B129" s="183"/>
      <c r="D129" s="179" t="s">
        <v>144</v>
      </c>
      <c r="E129" s="184" t="s">
        <v>5</v>
      </c>
      <c r="F129" s="185" t="s">
        <v>752</v>
      </c>
      <c r="H129" s="186">
        <v>5</v>
      </c>
      <c r="L129" s="183"/>
      <c r="M129" s="187"/>
      <c r="N129" s="188"/>
      <c r="O129" s="188"/>
      <c r="P129" s="188"/>
      <c r="Q129" s="188"/>
      <c r="R129" s="188"/>
      <c r="S129" s="188"/>
      <c r="T129" s="189"/>
      <c r="AT129" s="184" t="s">
        <v>144</v>
      </c>
      <c r="AU129" s="184" t="s">
        <v>76</v>
      </c>
      <c r="AV129" s="10" t="s">
        <v>76</v>
      </c>
      <c r="AW129" s="10" t="s">
        <v>30</v>
      </c>
      <c r="AX129" s="10" t="s">
        <v>66</v>
      </c>
      <c r="AY129" s="184" t="s">
        <v>120</v>
      </c>
    </row>
    <row r="130" s="1" customFormat="1" ht="16.5" customHeight="1">
      <c r="B130" s="167"/>
      <c r="C130" s="168" t="s">
        <v>182</v>
      </c>
      <c r="D130" s="168" t="s">
        <v>124</v>
      </c>
      <c r="E130" s="169" t="s">
        <v>753</v>
      </c>
      <c r="F130" s="170" t="s">
        <v>754</v>
      </c>
      <c r="G130" s="171" t="s">
        <v>249</v>
      </c>
      <c r="H130" s="172">
        <v>45.149999999999999</v>
      </c>
      <c r="I130" s="173">
        <v>154</v>
      </c>
      <c r="J130" s="173">
        <f>ROUND(I130*H130,2)</f>
        <v>6953.1000000000004</v>
      </c>
      <c r="K130" s="170" t="s">
        <v>128</v>
      </c>
      <c r="L130" s="39"/>
      <c r="M130" s="174" t="s">
        <v>5</v>
      </c>
      <c r="N130" s="175" t="s">
        <v>37</v>
      </c>
      <c r="O130" s="176">
        <v>0</v>
      </c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AR130" s="23" t="s">
        <v>123</v>
      </c>
      <c r="AT130" s="23" t="s">
        <v>124</v>
      </c>
      <c r="AU130" s="23" t="s">
        <v>76</v>
      </c>
      <c r="AY130" s="23" t="s">
        <v>120</v>
      </c>
      <c r="BE130" s="178">
        <f>IF(N130="základní",J130,0)</f>
        <v>6953.1000000000004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23" t="s">
        <v>74</v>
      </c>
      <c r="BK130" s="178">
        <f>ROUND(I130*H130,2)</f>
        <v>6953.1000000000004</v>
      </c>
      <c r="BL130" s="23" t="s">
        <v>123</v>
      </c>
      <c r="BM130" s="23" t="s">
        <v>755</v>
      </c>
    </row>
    <row r="131" s="1" customFormat="1">
      <c r="B131" s="39"/>
      <c r="D131" s="179" t="s">
        <v>131</v>
      </c>
      <c r="F131" s="180" t="s">
        <v>754</v>
      </c>
      <c r="L131" s="39"/>
      <c r="M131" s="181"/>
      <c r="N131" s="40"/>
      <c r="O131" s="40"/>
      <c r="P131" s="40"/>
      <c r="Q131" s="40"/>
      <c r="R131" s="40"/>
      <c r="S131" s="40"/>
      <c r="T131" s="78"/>
      <c r="AT131" s="23" t="s">
        <v>131</v>
      </c>
      <c r="AU131" s="23" t="s">
        <v>76</v>
      </c>
    </row>
    <row r="132" s="1" customFormat="1">
      <c r="B132" s="39"/>
      <c r="D132" s="179" t="s">
        <v>133</v>
      </c>
      <c r="F132" s="182" t="s">
        <v>746</v>
      </c>
      <c r="L132" s="39"/>
      <c r="M132" s="181"/>
      <c r="N132" s="40"/>
      <c r="O132" s="40"/>
      <c r="P132" s="40"/>
      <c r="Q132" s="40"/>
      <c r="R132" s="40"/>
      <c r="S132" s="40"/>
      <c r="T132" s="78"/>
      <c r="AT132" s="23" t="s">
        <v>133</v>
      </c>
      <c r="AU132" s="23" t="s">
        <v>76</v>
      </c>
    </row>
    <row r="133" s="10" customFormat="1">
      <c r="B133" s="183"/>
      <c r="D133" s="179" t="s">
        <v>144</v>
      </c>
      <c r="E133" s="184" t="s">
        <v>5</v>
      </c>
      <c r="F133" s="185" t="s">
        <v>756</v>
      </c>
      <c r="H133" s="186">
        <v>45.149999999999999</v>
      </c>
      <c r="L133" s="183"/>
      <c r="M133" s="187"/>
      <c r="N133" s="188"/>
      <c r="O133" s="188"/>
      <c r="P133" s="188"/>
      <c r="Q133" s="188"/>
      <c r="R133" s="188"/>
      <c r="S133" s="188"/>
      <c r="T133" s="189"/>
      <c r="AT133" s="184" t="s">
        <v>144</v>
      </c>
      <c r="AU133" s="184" t="s">
        <v>76</v>
      </c>
      <c r="AV133" s="10" t="s">
        <v>76</v>
      </c>
      <c r="AW133" s="10" t="s">
        <v>30</v>
      </c>
      <c r="AX133" s="10" t="s">
        <v>66</v>
      </c>
      <c r="AY133" s="184" t="s">
        <v>120</v>
      </c>
    </row>
    <row r="134" s="1" customFormat="1" ht="16.5" customHeight="1">
      <c r="B134" s="167"/>
      <c r="C134" s="168" t="s">
        <v>323</v>
      </c>
      <c r="D134" s="168" t="s">
        <v>124</v>
      </c>
      <c r="E134" s="169" t="s">
        <v>757</v>
      </c>
      <c r="F134" s="170" t="s">
        <v>758</v>
      </c>
      <c r="G134" s="171" t="s">
        <v>249</v>
      </c>
      <c r="H134" s="172">
        <v>12</v>
      </c>
      <c r="I134" s="173">
        <v>17</v>
      </c>
      <c r="J134" s="173">
        <f>ROUND(I134*H134,2)</f>
        <v>204</v>
      </c>
      <c r="K134" s="170" t="s">
        <v>128</v>
      </c>
      <c r="L134" s="39"/>
      <c r="M134" s="174" t="s">
        <v>5</v>
      </c>
      <c r="N134" s="175" t="s">
        <v>37</v>
      </c>
      <c r="O134" s="176">
        <v>0</v>
      </c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AR134" s="23" t="s">
        <v>123</v>
      </c>
      <c r="AT134" s="23" t="s">
        <v>124</v>
      </c>
      <c r="AU134" s="23" t="s">
        <v>76</v>
      </c>
      <c r="AY134" s="23" t="s">
        <v>120</v>
      </c>
      <c r="BE134" s="178">
        <f>IF(N134="základní",J134,0)</f>
        <v>204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23" t="s">
        <v>74</v>
      </c>
      <c r="BK134" s="178">
        <f>ROUND(I134*H134,2)</f>
        <v>204</v>
      </c>
      <c r="BL134" s="23" t="s">
        <v>123</v>
      </c>
      <c r="BM134" s="23" t="s">
        <v>759</v>
      </c>
    </row>
    <row r="135" s="1" customFormat="1">
      <c r="B135" s="39"/>
      <c r="D135" s="179" t="s">
        <v>131</v>
      </c>
      <c r="F135" s="180" t="s">
        <v>758</v>
      </c>
      <c r="L135" s="39"/>
      <c r="M135" s="181"/>
      <c r="N135" s="40"/>
      <c r="O135" s="40"/>
      <c r="P135" s="40"/>
      <c r="Q135" s="40"/>
      <c r="R135" s="40"/>
      <c r="S135" s="40"/>
      <c r="T135" s="78"/>
      <c r="AT135" s="23" t="s">
        <v>131</v>
      </c>
      <c r="AU135" s="23" t="s">
        <v>76</v>
      </c>
    </row>
    <row r="136" s="1" customFormat="1">
      <c r="B136" s="39"/>
      <c r="D136" s="179" t="s">
        <v>133</v>
      </c>
      <c r="F136" s="182" t="s">
        <v>760</v>
      </c>
      <c r="L136" s="39"/>
      <c r="M136" s="181"/>
      <c r="N136" s="40"/>
      <c r="O136" s="40"/>
      <c r="P136" s="40"/>
      <c r="Q136" s="40"/>
      <c r="R136" s="40"/>
      <c r="S136" s="40"/>
      <c r="T136" s="78"/>
      <c r="AT136" s="23" t="s">
        <v>133</v>
      </c>
      <c r="AU136" s="23" t="s">
        <v>76</v>
      </c>
    </row>
    <row r="137" s="10" customFormat="1">
      <c r="B137" s="183"/>
      <c r="D137" s="179" t="s">
        <v>144</v>
      </c>
      <c r="E137" s="184" t="s">
        <v>5</v>
      </c>
      <c r="F137" s="185" t="s">
        <v>761</v>
      </c>
      <c r="H137" s="186">
        <v>12</v>
      </c>
      <c r="L137" s="183"/>
      <c r="M137" s="187"/>
      <c r="N137" s="188"/>
      <c r="O137" s="188"/>
      <c r="P137" s="188"/>
      <c r="Q137" s="188"/>
      <c r="R137" s="188"/>
      <c r="S137" s="188"/>
      <c r="T137" s="189"/>
      <c r="AT137" s="184" t="s">
        <v>144</v>
      </c>
      <c r="AU137" s="184" t="s">
        <v>76</v>
      </c>
      <c r="AV137" s="10" t="s">
        <v>76</v>
      </c>
      <c r="AW137" s="10" t="s">
        <v>30</v>
      </c>
      <c r="AX137" s="10" t="s">
        <v>74</v>
      </c>
      <c r="AY137" s="184" t="s">
        <v>120</v>
      </c>
    </row>
    <row r="138" s="1" customFormat="1" ht="16.5" customHeight="1">
      <c r="B138" s="167"/>
      <c r="C138" s="168" t="s">
        <v>329</v>
      </c>
      <c r="D138" s="168" t="s">
        <v>124</v>
      </c>
      <c r="E138" s="169" t="s">
        <v>762</v>
      </c>
      <c r="F138" s="170" t="s">
        <v>763</v>
      </c>
      <c r="G138" s="171" t="s">
        <v>276</v>
      </c>
      <c r="H138" s="172">
        <v>2</v>
      </c>
      <c r="I138" s="173">
        <v>5310</v>
      </c>
      <c r="J138" s="173">
        <f>ROUND(I138*H138,2)</f>
        <v>10620</v>
      </c>
      <c r="K138" s="170" t="s">
        <v>128</v>
      </c>
      <c r="L138" s="39"/>
      <c r="M138" s="174" t="s">
        <v>5</v>
      </c>
      <c r="N138" s="175" t="s">
        <v>37</v>
      </c>
      <c r="O138" s="176">
        <v>0</v>
      </c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AR138" s="23" t="s">
        <v>123</v>
      </c>
      <c r="AT138" s="23" t="s">
        <v>124</v>
      </c>
      <c r="AU138" s="23" t="s">
        <v>76</v>
      </c>
      <c r="AY138" s="23" t="s">
        <v>120</v>
      </c>
      <c r="BE138" s="178">
        <f>IF(N138="základní",J138,0)</f>
        <v>10620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23" t="s">
        <v>74</v>
      </c>
      <c r="BK138" s="178">
        <f>ROUND(I138*H138,2)</f>
        <v>10620</v>
      </c>
      <c r="BL138" s="23" t="s">
        <v>123</v>
      </c>
      <c r="BM138" s="23" t="s">
        <v>764</v>
      </c>
    </row>
    <row r="139" s="1" customFormat="1">
      <c r="B139" s="39"/>
      <c r="D139" s="179" t="s">
        <v>131</v>
      </c>
      <c r="F139" s="180" t="s">
        <v>763</v>
      </c>
      <c r="L139" s="39"/>
      <c r="M139" s="181"/>
      <c r="N139" s="40"/>
      <c r="O139" s="40"/>
      <c r="P139" s="40"/>
      <c r="Q139" s="40"/>
      <c r="R139" s="40"/>
      <c r="S139" s="40"/>
      <c r="T139" s="78"/>
      <c r="AT139" s="23" t="s">
        <v>131</v>
      </c>
      <c r="AU139" s="23" t="s">
        <v>76</v>
      </c>
    </row>
    <row r="140" s="1" customFormat="1">
      <c r="B140" s="39"/>
      <c r="D140" s="179" t="s">
        <v>133</v>
      </c>
      <c r="F140" s="182" t="s">
        <v>765</v>
      </c>
      <c r="L140" s="39"/>
      <c r="M140" s="181"/>
      <c r="N140" s="40"/>
      <c r="O140" s="40"/>
      <c r="P140" s="40"/>
      <c r="Q140" s="40"/>
      <c r="R140" s="40"/>
      <c r="S140" s="40"/>
      <c r="T140" s="78"/>
      <c r="AT140" s="23" t="s">
        <v>133</v>
      </c>
      <c r="AU140" s="23" t="s">
        <v>76</v>
      </c>
    </row>
    <row r="141" s="10" customFormat="1">
      <c r="B141" s="183"/>
      <c r="D141" s="179" t="s">
        <v>144</v>
      </c>
      <c r="E141" s="184" t="s">
        <v>5</v>
      </c>
      <c r="F141" s="185" t="s">
        <v>766</v>
      </c>
      <c r="H141" s="186">
        <v>2</v>
      </c>
      <c r="L141" s="183"/>
      <c r="M141" s="187"/>
      <c r="N141" s="188"/>
      <c r="O141" s="188"/>
      <c r="P141" s="188"/>
      <c r="Q141" s="188"/>
      <c r="R141" s="188"/>
      <c r="S141" s="188"/>
      <c r="T141" s="189"/>
      <c r="AT141" s="184" t="s">
        <v>144</v>
      </c>
      <c r="AU141" s="184" t="s">
        <v>76</v>
      </c>
      <c r="AV141" s="10" t="s">
        <v>76</v>
      </c>
      <c r="AW141" s="10" t="s">
        <v>30</v>
      </c>
      <c r="AX141" s="10" t="s">
        <v>66</v>
      </c>
      <c r="AY141" s="184" t="s">
        <v>120</v>
      </c>
    </row>
    <row r="142" s="1" customFormat="1" ht="16.5" customHeight="1">
      <c r="B142" s="167"/>
      <c r="C142" s="168" t="s">
        <v>335</v>
      </c>
      <c r="D142" s="168" t="s">
        <v>124</v>
      </c>
      <c r="E142" s="169" t="s">
        <v>767</v>
      </c>
      <c r="F142" s="170" t="s">
        <v>768</v>
      </c>
      <c r="G142" s="171" t="s">
        <v>249</v>
      </c>
      <c r="H142" s="172">
        <v>45.149999999999999</v>
      </c>
      <c r="I142" s="173">
        <v>79</v>
      </c>
      <c r="J142" s="173">
        <f>ROUND(I142*H142,2)</f>
        <v>3566.8499999999999</v>
      </c>
      <c r="K142" s="170" t="s">
        <v>128</v>
      </c>
      <c r="L142" s="39"/>
      <c r="M142" s="174" t="s">
        <v>5</v>
      </c>
      <c r="N142" s="175" t="s">
        <v>37</v>
      </c>
      <c r="O142" s="176">
        <v>0</v>
      </c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AR142" s="23" t="s">
        <v>123</v>
      </c>
      <c r="AT142" s="23" t="s">
        <v>124</v>
      </c>
      <c r="AU142" s="23" t="s">
        <v>76</v>
      </c>
      <c r="AY142" s="23" t="s">
        <v>120</v>
      </c>
      <c r="BE142" s="178">
        <f>IF(N142="základní",J142,0)</f>
        <v>3566.8499999999999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23" t="s">
        <v>74</v>
      </c>
      <c r="BK142" s="178">
        <f>ROUND(I142*H142,2)</f>
        <v>3566.8499999999999</v>
      </c>
      <c r="BL142" s="23" t="s">
        <v>123</v>
      </c>
      <c r="BM142" s="23" t="s">
        <v>769</v>
      </c>
    </row>
    <row r="143" s="1" customFormat="1">
      <c r="B143" s="39"/>
      <c r="D143" s="179" t="s">
        <v>131</v>
      </c>
      <c r="F143" s="180" t="s">
        <v>768</v>
      </c>
      <c r="L143" s="39"/>
      <c r="M143" s="181"/>
      <c r="N143" s="40"/>
      <c r="O143" s="40"/>
      <c r="P143" s="40"/>
      <c r="Q143" s="40"/>
      <c r="R143" s="40"/>
      <c r="S143" s="40"/>
      <c r="T143" s="78"/>
      <c r="AT143" s="23" t="s">
        <v>131</v>
      </c>
      <c r="AU143" s="23" t="s">
        <v>76</v>
      </c>
    </row>
    <row r="144" s="1" customFormat="1">
      <c r="B144" s="39"/>
      <c r="D144" s="179" t="s">
        <v>133</v>
      </c>
      <c r="F144" s="182" t="s">
        <v>770</v>
      </c>
      <c r="L144" s="39"/>
      <c r="M144" s="181"/>
      <c r="N144" s="40"/>
      <c r="O144" s="40"/>
      <c r="P144" s="40"/>
      <c r="Q144" s="40"/>
      <c r="R144" s="40"/>
      <c r="S144" s="40"/>
      <c r="T144" s="78"/>
      <c r="AT144" s="23" t="s">
        <v>133</v>
      </c>
      <c r="AU144" s="23" t="s">
        <v>76</v>
      </c>
    </row>
    <row r="145" s="10" customFormat="1">
      <c r="B145" s="183"/>
      <c r="D145" s="179" t="s">
        <v>144</v>
      </c>
      <c r="E145" s="184" t="s">
        <v>5</v>
      </c>
      <c r="F145" s="185" t="s">
        <v>756</v>
      </c>
      <c r="H145" s="186">
        <v>45.149999999999999</v>
      </c>
      <c r="L145" s="183"/>
      <c r="M145" s="187"/>
      <c r="N145" s="188"/>
      <c r="O145" s="188"/>
      <c r="P145" s="188"/>
      <c r="Q145" s="188"/>
      <c r="R145" s="188"/>
      <c r="S145" s="188"/>
      <c r="T145" s="189"/>
      <c r="AT145" s="184" t="s">
        <v>144</v>
      </c>
      <c r="AU145" s="184" t="s">
        <v>76</v>
      </c>
      <c r="AV145" s="10" t="s">
        <v>76</v>
      </c>
      <c r="AW145" s="10" t="s">
        <v>30</v>
      </c>
      <c r="AX145" s="10" t="s">
        <v>74</v>
      </c>
      <c r="AY145" s="184" t="s">
        <v>120</v>
      </c>
    </row>
    <row r="146" s="1" customFormat="1" ht="16.5" customHeight="1">
      <c r="B146" s="167"/>
      <c r="C146" s="168" t="s">
        <v>11</v>
      </c>
      <c r="D146" s="168" t="s">
        <v>124</v>
      </c>
      <c r="E146" s="169" t="s">
        <v>771</v>
      </c>
      <c r="F146" s="170" t="s">
        <v>772</v>
      </c>
      <c r="G146" s="171" t="s">
        <v>276</v>
      </c>
      <c r="H146" s="172">
        <v>33</v>
      </c>
      <c r="I146" s="173">
        <v>300</v>
      </c>
      <c r="J146" s="173">
        <f>ROUND(I146*H146,2)</f>
        <v>9900</v>
      </c>
      <c r="K146" s="170" t="s">
        <v>5</v>
      </c>
      <c r="L146" s="39"/>
      <c r="M146" s="174" t="s">
        <v>5</v>
      </c>
      <c r="N146" s="175" t="s">
        <v>37</v>
      </c>
      <c r="O146" s="176">
        <v>0</v>
      </c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AR146" s="23" t="s">
        <v>123</v>
      </c>
      <c r="AT146" s="23" t="s">
        <v>124</v>
      </c>
      <c r="AU146" s="23" t="s">
        <v>76</v>
      </c>
      <c r="AY146" s="23" t="s">
        <v>120</v>
      </c>
      <c r="BE146" s="178">
        <f>IF(N146="základní",J146,0)</f>
        <v>9900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23" t="s">
        <v>74</v>
      </c>
      <c r="BK146" s="178">
        <f>ROUND(I146*H146,2)</f>
        <v>9900</v>
      </c>
      <c r="BL146" s="23" t="s">
        <v>123</v>
      </c>
      <c r="BM146" s="23" t="s">
        <v>773</v>
      </c>
    </row>
    <row r="147" s="1" customFormat="1">
      <c r="B147" s="39"/>
      <c r="D147" s="179" t="s">
        <v>131</v>
      </c>
      <c r="F147" s="180" t="s">
        <v>774</v>
      </c>
      <c r="L147" s="39"/>
      <c r="M147" s="181"/>
      <c r="N147" s="40"/>
      <c r="O147" s="40"/>
      <c r="P147" s="40"/>
      <c r="Q147" s="40"/>
      <c r="R147" s="40"/>
      <c r="S147" s="40"/>
      <c r="T147" s="78"/>
      <c r="AT147" s="23" t="s">
        <v>131</v>
      </c>
      <c r="AU147" s="23" t="s">
        <v>76</v>
      </c>
    </row>
    <row r="148" s="1" customFormat="1">
      <c r="B148" s="39"/>
      <c r="D148" s="179" t="s">
        <v>133</v>
      </c>
      <c r="F148" s="182" t="s">
        <v>775</v>
      </c>
      <c r="L148" s="39"/>
      <c r="M148" s="181"/>
      <c r="N148" s="40"/>
      <c r="O148" s="40"/>
      <c r="P148" s="40"/>
      <c r="Q148" s="40"/>
      <c r="R148" s="40"/>
      <c r="S148" s="40"/>
      <c r="T148" s="78"/>
      <c r="AT148" s="23" t="s">
        <v>133</v>
      </c>
      <c r="AU148" s="23" t="s">
        <v>76</v>
      </c>
    </row>
    <row r="149" s="10" customFormat="1">
      <c r="B149" s="183"/>
      <c r="D149" s="179" t="s">
        <v>144</v>
      </c>
      <c r="E149" s="184" t="s">
        <v>5</v>
      </c>
      <c r="F149" s="185" t="s">
        <v>776</v>
      </c>
      <c r="H149" s="186">
        <v>33</v>
      </c>
      <c r="L149" s="183"/>
      <c r="M149" s="187"/>
      <c r="N149" s="188"/>
      <c r="O149" s="188"/>
      <c r="P149" s="188"/>
      <c r="Q149" s="188"/>
      <c r="R149" s="188"/>
      <c r="S149" s="188"/>
      <c r="T149" s="189"/>
      <c r="AT149" s="184" t="s">
        <v>144</v>
      </c>
      <c r="AU149" s="184" t="s">
        <v>76</v>
      </c>
      <c r="AV149" s="10" t="s">
        <v>76</v>
      </c>
      <c r="AW149" s="10" t="s">
        <v>30</v>
      </c>
      <c r="AX149" s="10" t="s">
        <v>74</v>
      </c>
      <c r="AY149" s="184" t="s">
        <v>120</v>
      </c>
    </row>
    <row r="150" s="9" customFormat="1" ht="29.88" customHeight="1">
      <c r="B150" s="157"/>
      <c r="D150" s="158" t="s">
        <v>65</v>
      </c>
      <c r="E150" s="199" t="s">
        <v>171</v>
      </c>
      <c r="F150" s="199" t="s">
        <v>246</v>
      </c>
      <c r="J150" s="200">
        <f>BK150</f>
        <v>24203.450000000001</v>
      </c>
      <c r="L150" s="157"/>
      <c r="M150" s="161"/>
      <c r="N150" s="162"/>
      <c r="O150" s="162"/>
      <c r="P150" s="163">
        <f>SUM(P151:P162)</f>
        <v>0</v>
      </c>
      <c r="Q150" s="162"/>
      <c r="R150" s="163">
        <f>SUM(R151:R162)</f>
        <v>0</v>
      </c>
      <c r="S150" s="162"/>
      <c r="T150" s="164">
        <f>SUM(T151:T162)</f>
        <v>0</v>
      </c>
      <c r="AR150" s="158" t="s">
        <v>74</v>
      </c>
      <c r="AT150" s="165" t="s">
        <v>65</v>
      </c>
      <c r="AU150" s="165" t="s">
        <v>74</v>
      </c>
      <c r="AY150" s="158" t="s">
        <v>120</v>
      </c>
      <c r="BK150" s="166">
        <f>SUM(BK151:BK162)</f>
        <v>24203.450000000001</v>
      </c>
    </row>
    <row r="151" s="1" customFormat="1" ht="16.5" customHeight="1">
      <c r="B151" s="167"/>
      <c r="C151" s="168" t="s">
        <v>349</v>
      </c>
      <c r="D151" s="168" t="s">
        <v>124</v>
      </c>
      <c r="E151" s="169" t="s">
        <v>777</v>
      </c>
      <c r="F151" s="170" t="s">
        <v>778</v>
      </c>
      <c r="G151" s="171" t="s">
        <v>194</v>
      </c>
      <c r="H151" s="172">
        <v>2</v>
      </c>
      <c r="I151" s="173">
        <v>4740</v>
      </c>
      <c r="J151" s="173">
        <f>ROUND(I151*H151,2)</f>
        <v>9480</v>
      </c>
      <c r="K151" s="170" t="s">
        <v>128</v>
      </c>
      <c r="L151" s="39"/>
      <c r="M151" s="174" t="s">
        <v>5</v>
      </c>
      <c r="N151" s="175" t="s">
        <v>37</v>
      </c>
      <c r="O151" s="176">
        <v>0</v>
      </c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AR151" s="23" t="s">
        <v>123</v>
      </c>
      <c r="AT151" s="23" t="s">
        <v>124</v>
      </c>
      <c r="AU151" s="23" t="s">
        <v>76</v>
      </c>
      <c r="AY151" s="23" t="s">
        <v>120</v>
      </c>
      <c r="BE151" s="178">
        <f>IF(N151="základní",J151,0)</f>
        <v>9480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23" t="s">
        <v>74</v>
      </c>
      <c r="BK151" s="178">
        <f>ROUND(I151*H151,2)</f>
        <v>9480</v>
      </c>
      <c r="BL151" s="23" t="s">
        <v>123</v>
      </c>
      <c r="BM151" s="23" t="s">
        <v>779</v>
      </c>
    </row>
    <row r="152" s="1" customFormat="1">
      <c r="B152" s="39"/>
      <c r="D152" s="179" t="s">
        <v>131</v>
      </c>
      <c r="F152" s="180" t="s">
        <v>778</v>
      </c>
      <c r="L152" s="39"/>
      <c r="M152" s="181"/>
      <c r="N152" s="40"/>
      <c r="O152" s="40"/>
      <c r="P152" s="40"/>
      <c r="Q152" s="40"/>
      <c r="R152" s="40"/>
      <c r="S152" s="40"/>
      <c r="T152" s="78"/>
      <c r="AT152" s="23" t="s">
        <v>131</v>
      </c>
      <c r="AU152" s="23" t="s">
        <v>76</v>
      </c>
    </row>
    <row r="153" s="1" customFormat="1">
      <c r="B153" s="39"/>
      <c r="D153" s="179" t="s">
        <v>133</v>
      </c>
      <c r="F153" s="182" t="s">
        <v>605</v>
      </c>
      <c r="L153" s="39"/>
      <c r="M153" s="181"/>
      <c r="N153" s="40"/>
      <c r="O153" s="40"/>
      <c r="P153" s="40"/>
      <c r="Q153" s="40"/>
      <c r="R153" s="40"/>
      <c r="S153" s="40"/>
      <c r="T153" s="78"/>
      <c r="AT153" s="23" t="s">
        <v>133</v>
      </c>
      <c r="AU153" s="23" t="s">
        <v>76</v>
      </c>
    </row>
    <row r="154" s="10" customFormat="1">
      <c r="B154" s="183"/>
      <c r="D154" s="179" t="s">
        <v>144</v>
      </c>
      <c r="E154" s="184" t="s">
        <v>5</v>
      </c>
      <c r="F154" s="185" t="s">
        <v>780</v>
      </c>
      <c r="H154" s="186">
        <v>2</v>
      </c>
      <c r="L154" s="183"/>
      <c r="M154" s="187"/>
      <c r="N154" s="188"/>
      <c r="O154" s="188"/>
      <c r="P154" s="188"/>
      <c r="Q154" s="188"/>
      <c r="R154" s="188"/>
      <c r="S154" s="188"/>
      <c r="T154" s="189"/>
      <c r="AT154" s="184" t="s">
        <v>144</v>
      </c>
      <c r="AU154" s="184" t="s">
        <v>76</v>
      </c>
      <c r="AV154" s="10" t="s">
        <v>76</v>
      </c>
      <c r="AW154" s="10" t="s">
        <v>30</v>
      </c>
      <c r="AX154" s="10" t="s">
        <v>66</v>
      </c>
      <c r="AY154" s="184" t="s">
        <v>120</v>
      </c>
    </row>
    <row r="155" s="1" customFormat="1" ht="16.5" customHeight="1">
      <c r="B155" s="167"/>
      <c r="C155" s="168" t="s">
        <v>357</v>
      </c>
      <c r="D155" s="168" t="s">
        <v>124</v>
      </c>
      <c r="E155" s="169" t="s">
        <v>781</v>
      </c>
      <c r="F155" s="170" t="s">
        <v>782</v>
      </c>
      <c r="G155" s="171" t="s">
        <v>249</v>
      </c>
      <c r="H155" s="172">
        <v>45.5</v>
      </c>
      <c r="I155" s="173">
        <v>271</v>
      </c>
      <c r="J155" s="173">
        <f>ROUND(I155*H155,2)</f>
        <v>12330.5</v>
      </c>
      <c r="K155" s="170" t="s">
        <v>128</v>
      </c>
      <c r="L155" s="39"/>
      <c r="M155" s="174" t="s">
        <v>5</v>
      </c>
      <c r="N155" s="175" t="s">
        <v>37</v>
      </c>
      <c r="O155" s="176">
        <v>0</v>
      </c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AR155" s="23" t="s">
        <v>123</v>
      </c>
      <c r="AT155" s="23" t="s">
        <v>124</v>
      </c>
      <c r="AU155" s="23" t="s">
        <v>76</v>
      </c>
      <c r="AY155" s="23" t="s">
        <v>120</v>
      </c>
      <c r="BE155" s="178">
        <f>IF(N155="základní",J155,0)</f>
        <v>12330.5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23" t="s">
        <v>74</v>
      </c>
      <c r="BK155" s="178">
        <f>ROUND(I155*H155,2)</f>
        <v>12330.5</v>
      </c>
      <c r="BL155" s="23" t="s">
        <v>123</v>
      </c>
      <c r="BM155" s="23" t="s">
        <v>783</v>
      </c>
    </row>
    <row r="156" s="1" customFormat="1">
      <c r="B156" s="39"/>
      <c r="D156" s="179" t="s">
        <v>131</v>
      </c>
      <c r="F156" s="180" t="s">
        <v>782</v>
      </c>
      <c r="L156" s="39"/>
      <c r="M156" s="181"/>
      <c r="N156" s="40"/>
      <c r="O156" s="40"/>
      <c r="P156" s="40"/>
      <c r="Q156" s="40"/>
      <c r="R156" s="40"/>
      <c r="S156" s="40"/>
      <c r="T156" s="78"/>
      <c r="AT156" s="23" t="s">
        <v>131</v>
      </c>
      <c r="AU156" s="23" t="s">
        <v>76</v>
      </c>
    </row>
    <row r="157" s="1" customFormat="1">
      <c r="B157" s="39"/>
      <c r="D157" s="179" t="s">
        <v>133</v>
      </c>
      <c r="F157" s="182" t="s">
        <v>636</v>
      </c>
      <c r="L157" s="39"/>
      <c r="M157" s="181"/>
      <c r="N157" s="40"/>
      <c r="O157" s="40"/>
      <c r="P157" s="40"/>
      <c r="Q157" s="40"/>
      <c r="R157" s="40"/>
      <c r="S157" s="40"/>
      <c r="T157" s="78"/>
      <c r="AT157" s="23" t="s">
        <v>133</v>
      </c>
      <c r="AU157" s="23" t="s">
        <v>76</v>
      </c>
    </row>
    <row r="158" s="10" customFormat="1">
      <c r="B158" s="183"/>
      <c r="D158" s="179" t="s">
        <v>144</v>
      </c>
      <c r="E158" s="184" t="s">
        <v>5</v>
      </c>
      <c r="F158" s="185" t="s">
        <v>784</v>
      </c>
      <c r="H158" s="186">
        <v>45.5</v>
      </c>
      <c r="L158" s="183"/>
      <c r="M158" s="187"/>
      <c r="N158" s="188"/>
      <c r="O158" s="188"/>
      <c r="P158" s="188"/>
      <c r="Q158" s="188"/>
      <c r="R158" s="188"/>
      <c r="S158" s="188"/>
      <c r="T158" s="189"/>
      <c r="AT158" s="184" t="s">
        <v>144</v>
      </c>
      <c r="AU158" s="184" t="s">
        <v>76</v>
      </c>
      <c r="AV158" s="10" t="s">
        <v>76</v>
      </c>
      <c r="AW158" s="10" t="s">
        <v>30</v>
      </c>
      <c r="AX158" s="10" t="s">
        <v>66</v>
      </c>
      <c r="AY158" s="184" t="s">
        <v>120</v>
      </c>
    </row>
    <row r="159" s="1" customFormat="1" ht="16.5" customHeight="1">
      <c r="B159" s="167"/>
      <c r="C159" s="168" t="s">
        <v>363</v>
      </c>
      <c r="D159" s="168" t="s">
        <v>124</v>
      </c>
      <c r="E159" s="169" t="s">
        <v>785</v>
      </c>
      <c r="F159" s="170" t="s">
        <v>786</v>
      </c>
      <c r="G159" s="171" t="s">
        <v>249</v>
      </c>
      <c r="H159" s="172">
        <v>45.149999999999999</v>
      </c>
      <c r="I159" s="173">
        <v>53</v>
      </c>
      <c r="J159" s="173">
        <f>ROUND(I159*H159,2)</f>
        <v>2392.9499999999998</v>
      </c>
      <c r="K159" s="170" t="s">
        <v>128</v>
      </c>
      <c r="L159" s="39"/>
      <c r="M159" s="174" t="s">
        <v>5</v>
      </c>
      <c r="N159" s="175" t="s">
        <v>37</v>
      </c>
      <c r="O159" s="176">
        <v>0</v>
      </c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AR159" s="23" t="s">
        <v>123</v>
      </c>
      <c r="AT159" s="23" t="s">
        <v>124</v>
      </c>
      <c r="AU159" s="23" t="s">
        <v>76</v>
      </c>
      <c r="AY159" s="23" t="s">
        <v>120</v>
      </c>
      <c r="BE159" s="178">
        <f>IF(N159="základní",J159,0)</f>
        <v>2392.9499999999998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23" t="s">
        <v>74</v>
      </c>
      <c r="BK159" s="178">
        <f>ROUND(I159*H159,2)</f>
        <v>2392.9499999999998</v>
      </c>
      <c r="BL159" s="23" t="s">
        <v>123</v>
      </c>
      <c r="BM159" s="23" t="s">
        <v>787</v>
      </c>
    </row>
    <row r="160" s="1" customFormat="1">
      <c r="B160" s="39"/>
      <c r="D160" s="179" t="s">
        <v>131</v>
      </c>
      <c r="F160" s="180" t="s">
        <v>786</v>
      </c>
      <c r="L160" s="39"/>
      <c r="M160" s="181"/>
      <c r="N160" s="40"/>
      <c r="O160" s="40"/>
      <c r="P160" s="40"/>
      <c r="Q160" s="40"/>
      <c r="R160" s="40"/>
      <c r="S160" s="40"/>
      <c r="T160" s="78"/>
      <c r="AT160" s="23" t="s">
        <v>131</v>
      </c>
      <c r="AU160" s="23" t="s">
        <v>76</v>
      </c>
    </row>
    <row r="161" s="1" customFormat="1">
      <c r="B161" s="39"/>
      <c r="D161" s="179" t="s">
        <v>133</v>
      </c>
      <c r="F161" s="182" t="s">
        <v>788</v>
      </c>
      <c r="L161" s="39"/>
      <c r="M161" s="181"/>
      <c r="N161" s="40"/>
      <c r="O161" s="40"/>
      <c r="P161" s="40"/>
      <c r="Q161" s="40"/>
      <c r="R161" s="40"/>
      <c r="S161" s="40"/>
      <c r="T161" s="78"/>
      <c r="AT161" s="23" t="s">
        <v>133</v>
      </c>
      <c r="AU161" s="23" t="s">
        <v>76</v>
      </c>
    </row>
    <row r="162" s="10" customFormat="1">
      <c r="B162" s="183"/>
      <c r="D162" s="179" t="s">
        <v>144</v>
      </c>
      <c r="E162" s="184" t="s">
        <v>5</v>
      </c>
      <c r="F162" s="185" t="s">
        <v>789</v>
      </c>
      <c r="H162" s="186">
        <v>45.149999999999999</v>
      </c>
      <c r="L162" s="183"/>
      <c r="M162" s="187"/>
      <c r="N162" s="188"/>
      <c r="O162" s="188"/>
      <c r="P162" s="188"/>
      <c r="Q162" s="188"/>
      <c r="R162" s="188"/>
      <c r="S162" s="188"/>
      <c r="T162" s="189"/>
      <c r="AT162" s="184" t="s">
        <v>144</v>
      </c>
      <c r="AU162" s="184" t="s">
        <v>76</v>
      </c>
      <c r="AV162" s="10" t="s">
        <v>76</v>
      </c>
      <c r="AW162" s="10" t="s">
        <v>30</v>
      </c>
      <c r="AX162" s="10" t="s">
        <v>74</v>
      </c>
      <c r="AY162" s="184" t="s">
        <v>120</v>
      </c>
    </row>
    <row r="163" s="9" customFormat="1" ht="37.44" customHeight="1">
      <c r="B163" s="157"/>
      <c r="D163" s="158" t="s">
        <v>65</v>
      </c>
      <c r="E163" s="159" t="s">
        <v>121</v>
      </c>
      <c r="F163" s="159" t="s">
        <v>122</v>
      </c>
      <c r="J163" s="160">
        <f>BK163</f>
        <v>13766.799999999999</v>
      </c>
      <c r="L163" s="157"/>
      <c r="M163" s="161"/>
      <c r="N163" s="162"/>
      <c r="O163" s="162"/>
      <c r="P163" s="163">
        <f>SUM(P164:P167)</f>
        <v>0</v>
      </c>
      <c r="Q163" s="162"/>
      <c r="R163" s="163">
        <f>SUM(R164:R167)</f>
        <v>0</v>
      </c>
      <c r="S163" s="162"/>
      <c r="T163" s="164">
        <f>SUM(T164:T167)</f>
        <v>0</v>
      </c>
      <c r="AR163" s="158" t="s">
        <v>123</v>
      </c>
      <c r="AT163" s="165" t="s">
        <v>65</v>
      </c>
      <c r="AU163" s="165" t="s">
        <v>66</v>
      </c>
      <c r="AY163" s="158" t="s">
        <v>120</v>
      </c>
      <c r="BK163" s="166">
        <f>SUM(BK164:BK167)</f>
        <v>13766.799999999999</v>
      </c>
    </row>
    <row r="164" s="1" customFormat="1" ht="16.5" customHeight="1">
      <c r="B164" s="167"/>
      <c r="C164" s="168" t="s">
        <v>371</v>
      </c>
      <c r="D164" s="168" t="s">
        <v>124</v>
      </c>
      <c r="E164" s="169" t="s">
        <v>693</v>
      </c>
      <c r="F164" s="170" t="s">
        <v>694</v>
      </c>
      <c r="G164" s="171" t="s">
        <v>366</v>
      </c>
      <c r="H164" s="172">
        <v>34.417000000000002</v>
      </c>
      <c r="I164" s="173">
        <v>400</v>
      </c>
      <c r="J164" s="173">
        <f>ROUND(I164*H164,2)</f>
        <v>13766.799999999999</v>
      </c>
      <c r="K164" s="170" t="s">
        <v>128</v>
      </c>
      <c r="L164" s="39"/>
      <c r="M164" s="174" t="s">
        <v>5</v>
      </c>
      <c r="N164" s="175" t="s">
        <v>37</v>
      </c>
      <c r="O164" s="176">
        <v>0</v>
      </c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AR164" s="23" t="s">
        <v>129</v>
      </c>
      <c r="AT164" s="23" t="s">
        <v>124</v>
      </c>
      <c r="AU164" s="23" t="s">
        <v>74</v>
      </c>
      <c r="AY164" s="23" t="s">
        <v>120</v>
      </c>
      <c r="BE164" s="178">
        <f>IF(N164="základní",J164,0)</f>
        <v>13766.799999999999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23" t="s">
        <v>74</v>
      </c>
      <c r="BK164" s="178">
        <f>ROUND(I164*H164,2)</f>
        <v>13766.799999999999</v>
      </c>
      <c r="BL164" s="23" t="s">
        <v>129</v>
      </c>
      <c r="BM164" s="23" t="s">
        <v>790</v>
      </c>
    </row>
    <row r="165" s="1" customFormat="1">
      <c r="B165" s="39"/>
      <c r="D165" s="179" t="s">
        <v>131</v>
      </c>
      <c r="F165" s="180" t="s">
        <v>791</v>
      </c>
      <c r="L165" s="39"/>
      <c r="M165" s="181"/>
      <c r="N165" s="40"/>
      <c r="O165" s="40"/>
      <c r="P165" s="40"/>
      <c r="Q165" s="40"/>
      <c r="R165" s="40"/>
      <c r="S165" s="40"/>
      <c r="T165" s="78"/>
      <c r="AT165" s="23" t="s">
        <v>131</v>
      </c>
      <c r="AU165" s="23" t="s">
        <v>74</v>
      </c>
    </row>
    <row r="166" s="1" customFormat="1">
      <c r="B166" s="39"/>
      <c r="D166" s="179" t="s">
        <v>133</v>
      </c>
      <c r="F166" s="182" t="s">
        <v>696</v>
      </c>
      <c r="L166" s="39"/>
      <c r="M166" s="181"/>
      <c r="N166" s="40"/>
      <c r="O166" s="40"/>
      <c r="P166" s="40"/>
      <c r="Q166" s="40"/>
      <c r="R166" s="40"/>
      <c r="S166" s="40"/>
      <c r="T166" s="78"/>
      <c r="AT166" s="23" t="s">
        <v>133</v>
      </c>
      <c r="AU166" s="23" t="s">
        <v>74</v>
      </c>
    </row>
    <row r="167" s="10" customFormat="1">
      <c r="B167" s="183"/>
      <c r="D167" s="179" t="s">
        <v>144</v>
      </c>
      <c r="E167" s="184" t="s">
        <v>5</v>
      </c>
      <c r="F167" s="185" t="s">
        <v>792</v>
      </c>
      <c r="H167" s="186">
        <v>34.417000000000002</v>
      </c>
      <c r="L167" s="183"/>
      <c r="M167" s="201"/>
      <c r="N167" s="202"/>
      <c r="O167" s="202"/>
      <c r="P167" s="202"/>
      <c r="Q167" s="202"/>
      <c r="R167" s="202"/>
      <c r="S167" s="202"/>
      <c r="T167" s="203"/>
      <c r="AT167" s="184" t="s">
        <v>144</v>
      </c>
      <c r="AU167" s="184" t="s">
        <v>74</v>
      </c>
      <c r="AV167" s="10" t="s">
        <v>76</v>
      </c>
      <c r="AW167" s="10" t="s">
        <v>30</v>
      </c>
      <c r="AX167" s="10" t="s">
        <v>74</v>
      </c>
      <c r="AY167" s="184" t="s">
        <v>120</v>
      </c>
    </row>
    <row r="168" s="1" customFormat="1" ht="6.96" customHeight="1"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39"/>
    </row>
  </sheetData>
  <autoFilter ref="C82:K167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15"/>
      <c r="B1" s="15"/>
      <c r="C1" s="15"/>
      <c r="D1" s="16" t="s">
        <v>1</v>
      </c>
      <c r="E1" s="15"/>
      <c r="F1" s="116" t="s">
        <v>89</v>
      </c>
      <c r="G1" s="116" t="s">
        <v>90</v>
      </c>
      <c r="H1" s="116"/>
      <c r="I1" s="15"/>
      <c r="J1" s="116" t="s">
        <v>91</v>
      </c>
      <c r="K1" s="16" t="s">
        <v>92</v>
      </c>
      <c r="L1" s="116" t="s">
        <v>93</v>
      </c>
      <c r="M1" s="116"/>
      <c r="N1" s="116"/>
      <c r="O1" s="116"/>
      <c r="P1" s="116"/>
      <c r="Q1" s="116"/>
      <c r="R1" s="116"/>
      <c r="S1" s="116"/>
      <c r="T1" s="116"/>
      <c r="U1" s="117"/>
      <c r="V1" s="117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88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76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>
      <c r="B6" s="27"/>
      <c r="C6" s="28"/>
      <c r="D6" s="36" t="s">
        <v>17</v>
      </c>
      <c r="E6" s="28"/>
      <c r="F6" s="28"/>
      <c r="G6" s="28"/>
      <c r="H6" s="28"/>
      <c r="I6" s="28"/>
      <c r="J6" s="28"/>
      <c r="K6" s="30"/>
    </row>
    <row r="7" ht="16.5" customHeight="1">
      <c r="B7" s="27"/>
      <c r="C7" s="28"/>
      <c r="D7" s="28"/>
      <c r="E7" s="118" t="str">
        <f>'Rekapitulace stavby'!K6</f>
        <v>Oprava mostu ev.č. 11417-2 Most přes odpad rybníka v obci Sychrov</v>
      </c>
      <c r="F7" s="36"/>
      <c r="G7" s="36"/>
      <c r="H7" s="36"/>
      <c r="I7" s="28"/>
      <c r="J7" s="28"/>
      <c r="K7" s="30"/>
    </row>
    <row r="8" s="1" customFormat="1">
      <c r="B8" s="39"/>
      <c r="C8" s="40"/>
      <c r="D8" s="36" t="s">
        <v>95</v>
      </c>
      <c r="E8" s="40"/>
      <c r="F8" s="40"/>
      <c r="G8" s="40"/>
      <c r="H8" s="40"/>
      <c r="I8" s="40"/>
      <c r="J8" s="40"/>
      <c r="K8" s="44"/>
    </row>
    <row r="9" s="1" customFormat="1" ht="36.96" customHeight="1">
      <c r="B9" s="39"/>
      <c r="C9" s="40"/>
      <c r="D9" s="40"/>
      <c r="E9" s="119" t="s">
        <v>793</v>
      </c>
      <c r="F9" s="40"/>
      <c r="G9" s="40"/>
      <c r="H9" s="40"/>
      <c r="I9" s="40"/>
      <c r="J9" s="40"/>
      <c r="K9" s="44"/>
    </row>
    <row r="10" s="1" customFormat="1">
      <c r="B10" s="39"/>
      <c r="C10" s="40"/>
      <c r="D10" s="40"/>
      <c r="E10" s="40"/>
      <c r="F10" s="40"/>
      <c r="G10" s="40"/>
      <c r="H10" s="40"/>
      <c r="I10" s="40"/>
      <c r="J10" s="40"/>
      <c r="K10" s="44"/>
    </row>
    <row r="11" s="1" customFormat="1" ht="14.4" customHeight="1">
      <c r="B11" s="39"/>
      <c r="C11" s="40"/>
      <c r="D11" s="36" t="s">
        <v>19</v>
      </c>
      <c r="E11" s="40"/>
      <c r="F11" s="33" t="s">
        <v>5</v>
      </c>
      <c r="G11" s="40"/>
      <c r="H11" s="40"/>
      <c r="I11" s="36" t="s">
        <v>20</v>
      </c>
      <c r="J11" s="33" t="s">
        <v>5</v>
      </c>
      <c r="K11" s="44"/>
    </row>
    <row r="12" s="1" customFormat="1" ht="14.4" customHeight="1">
      <c r="B12" s="39"/>
      <c r="C12" s="40"/>
      <c r="D12" s="36" t="s">
        <v>21</v>
      </c>
      <c r="E12" s="40"/>
      <c r="F12" s="33" t="s">
        <v>22</v>
      </c>
      <c r="G12" s="40"/>
      <c r="H12" s="40"/>
      <c r="I12" s="36" t="s">
        <v>23</v>
      </c>
      <c r="J12" s="120" t="str">
        <f>'Rekapitulace stavby'!AN8</f>
        <v>7. 5. 2019</v>
      </c>
      <c r="K12" s="44"/>
    </row>
    <row r="13" s="1" customFormat="1" ht="10.8" customHeight="1">
      <c r="B13" s="39"/>
      <c r="C13" s="40"/>
      <c r="D13" s="40"/>
      <c r="E13" s="40"/>
      <c r="F13" s="40"/>
      <c r="G13" s="40"/>
      <c r="H13" s="40"/>
      <c r="I13" s="40"/>
      <c r="J13" s="40"/>
      <c r="K13" s="44"/>
    </row>
    <row r="14" s="1" customFormat="1" ht="14.4" customHeight="1">
      <c r="B14" s="39"/>
      <c r="C14" s="40"/>
      <c r="D14" s="36" t="s">
        <v>25</v>
      </c>
      <c r="E14" s="40"/>
      <c r="F14" s="40"/>
      <c r="G14" s="40"/>
      <c r="H14" s="40"/>
      <c r="I14" s="36" t="s">
        <v>26</v>
      </c>
      <c r="J14" s="33" t="str">
        <f>IF('Rekapitulace stavby'!AN10="","",'Rekapitulace stavby'!AN10)</f>
        <v/>
      </c>
      <c r="K14" s="44"/>
    </row>
    <row r="15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36" t="s">
        <v>27</v>
      </c>
      <c r="J15" s="33" t="str">
        <f>IF('Rekapitulace stavby'!AN11="","",'Rekapitulace stavby'!AN11)</f>
        <v/>
      </c>
      <c r="K15" s="44"/>
    </row>
    <row r="16" s="1" customFormat="1" ht="6.96" customHeight="1">
      <c r="B16" s="39"/>
      <c r="C16" s="40"/>
      <c r="D16" s="40"/>
      <c r="E16" s="40"/>
      <c r="F16" s="40"/>
      <c r="G16" s="40"/>
      <c r="H16" s="40"/>
      <c r="I16" s="40"/>
      <c r="J16" s="40"/>
      <c r="K16" s="44"/>
    </row>
    <row r="17" s="1" customFormat="1" ht="14.4" customHeight="1">
      <c r="B17" s="39"/>
      <c r="C17" s="40"/>
      <c r="D17" s="36" t="s">
        <v>28</v>
      </c>
      <c r="E17" s="40"/>
      <c r="F17" s="40"/>
      <c r="G17" s="40"/>
      <c r="H17" s="40"/>
      <c r="I17" s="36" t="s">
        <v>26</v>
      </c>
      <c r="J17" s="33" t="str">
        <f>IF('Rekapitulace stavby'!AN13="Vyplň údaj","",IF('Rekapitulace stavby'!AN13="","",'Rekapitulace stavby'!AN13))</f>
        <v/>
      </c>
      <c r="K17" s="44"/>
    </row>
    <row r="18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 xml:space="preserve"> </v>
      </c>
      <c r="F18" s="40"/>
      <c r="G18" s="40"/>
      <c r="H18" s="40"/>
      <c r="I18" s="36" t="s">
        <v>27</v>
      </c>
      <c r="J18" s="33" t="str">
        <f>IF('Rekapitulace stavby'!AN14="Vyplň údaj","",IF('Rekapitulace stavby'!AN14="","",'Rekapitulace stavby'!AN14))</f>
        <v/>
      </c>
      <c r="K18" s="44"/>
    </row>
    <row r="19" s="1" customFormat="1" ht="6.96" customHeight="1">
      <c r="B19" s="39"/>
      <c r="C19" s="40"/>
      <c r="D19" s="40"/>
      <c r="E19" s="40"/>
      <c r="F19" s="40"/>
      <c r="G19" s="40"/>
      <c r="H19" s="40"/>
      <c r="I19" s="40"/>
      <c r="J19" s="40"/>
      <c r="K19" s="44"/>
    </row>
    <row r="20" s="1" customFormat="1" ht="14.4" customHeight="1">
      <c r="B20" s="39"/>
      <c r="C20" s="40"/>
      <c r="D20" s="36" t="s">
        <v>29</v>
      </c>
      <c r="E20" s="40"/>
      <c r="F20" s="40"/>
      <c r="G20" s="40"/>
      <c r="H20" s="40"/>
      <c r="I20" s="36" t="s">
        <v>26</v>
      </c>
      <c r="J20" s="33" t="str">
        <f>IF('Rekapitulace stavby'!AN16="","",'Rekapitulace stavby'!AN16)</f>
        <v/>
      </c>
      <c r="K20" s="44"/>
    </row>
    <row r="2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36" t="s">
        <v>27</v>
      </c>
      <c r="J21" s="33" t="str">
        <f>IF('Rekapitulace stavby'!AN17="","",'Rekapitulace stavby'!AN17)</f>
        <v/>
      </c>
      <c r="K21" s="44"/>
    </row>
    <row r="22" s="1" customFormat="1" ht="6.96" customHeight="1">
      <c r="B22" s="39"/>
      <c r="C22" s="40"/>
      <c r="D22" s="40"/>
      <c r="E22" s="40"/>
      <c r="F22" s="40"/>
      <c r="G22" s="40"/>
      <c r="H22" s="40"/>
      <c r="I22" s="40"/>
      <c r="J22" s="40"/>
      <c r="K22" s="44"/>
    </row>
    <row r="23" s="1" customFormat="1" ht="14.4" customHeight="1">
      <c r="B23" s="39"/>
      <c r="C23" s="40"/>
      <c r="D23" s="36" t="s">
        <v>31</v>
      </c>
      <c r="E23" s="40"/>
      <c r="F23" s="40"/>
      <c r="G23" s="40"/>
      <c r="H23" s="40"/>
      <c r="I23" s="40"/>
      <c r="J23" s="40"/>
      <c r="K23" s="44"/>
    </row>
    <row r="24" s="6" customFormat="1" ht="16.5" customHeight="1">
      <c r="B24" s="121"/>
      <c r="C24" s="122"/>
      <c r="D24" s="122"/>
      <c r="E24" s="37" t="s">
        <v>5</v>
      </c>
      <c r="F24" s="37"/>
      <c r="G24" s="37"/>
      <c r="H24" s="37"/>
      <c r="I24" s="122"/>
      <c r="J24" s="122"/>
      <c r="K24" s="123"/>
    </row>
    <row r="25" s="1" customFormat="1" ht="6.96" customHeight="1">
      <c r="B25" s="39"/>
      <c r="C25" s="40"/>
      <c r="D25" s="40"/>
      <c r="E25" s="40"/>
      <c r="F25" s="40"/>
      <c r="G25" s="40"/>
      <c r="H25" s="40"/>
      <c r="I25" s="40"/>
      <c r="J25" s="40"/>
      <c r="K25" s="44"/>
    </row>
    <row r="26" s="1" customFormat="1" ht="6.96" customHeight="1">
      <c r="B26" s="39"/>
      <c r="C26" s="40"/>
      <c r="D26" s="75"/>
      <c r="E26" s="75"/>
      <c r="F26" s="75"/>
      <c r="G26" s="75"/>
      <c r="H26" s="75"/>
      <c r="I26" s="75"/>
      <c r="J26" s="75"/>
      <c r="K26" s="124"/>
    </row>
    <row r="27" s="1" customFormat="1" ht="25.44" customHeight="1">
      <c r="B27" s="39"/>
      <c r="C27" s="40"/>
      <c r="D27" s="125" t="s">
        <v>32</v>
      </c>
      <c r="E27" s="40"/>
      <c r="F27" s="40"/>
      <c r="G27" s="40"/>
      <c r="H27" s="40"/>
      <c r="I27" s="40"/>
      <c r="J27" s="126">
        <f>ROUND(J85,2)</f>
        <v>130658.12</v>
      </c>
      <c r="K27" s="44"/>
    </row>
    <row r="28" s="1" customFormat="1" ht="6.96" customHeight="1">
      <c r="B28" s="39"/>
      <c r="C28" s="40"/>
      <c r="D28" s="75"/>
      <c r="E28" s="75"/>
      <c r="F28" s="75"/>
      <c r="G28" s="75"/>
      <c r="H28" s="75"/>
      <c r="I28" s="75"/>
      <c r="J28" s="75"/>
      <c r="K28" s="124"/>
    </row>
    <row r="29" s="1" customFormat="1" ht="14.4" customHeight="1">
      <c r="B29" s="39"/>
      <c r="C29" s="40"/>
      <c r="D29" s="40"/>
      <c r="E29" s="40"/>
      <c r="F29" s="45" t="s">
        <v>34</v>
      </c>
      <c r="G29" s="40"/>
      <c r="H29" s="40"/>
      <c r="I29" s="45" t="s">
        <v>33</v>
      </c>
      <c r="J29" s="45" t="s">
        <v>35</v>
      </c>
      <c r="K29" s="44"/>
    </row>
    <row r="30" s="1" customFormat="1" ht="14.4" customHeight="1">
      <c r="B30" s="39"/>
      <c r="C30" s="40"/>
      <c r="D30" s="48" t="s">
        <v>36</v>
      </c>
      <c r="E30" s="48" t="s">
        <v>37</v>
      </c>
      <c r="F30" s="127">
        <f>ROUND(SUM(BE85:BE203), 2)</f>
        <v>130658.12</v>
      </c>
      <c r="G30" s="40"/>
      <c r="H30" s="40"/>
      <c r="I30" s="128">
        <v>0.20999999999999999</v>
      </c>
      <c r="J30" s="127">
        <f>ROUND(ROUND((SUM(BE85:BE203)), 2)*I30, 2)</f>
        <v>27438.209999999999</v>
      </c>
      <c r="K30" s="44"/>
    </row>
    <row r="31" s="1" customFormat="1" ht="14.4" customHeight="1">
      <c r="B31" s="39"/>
      <c r="C31" s="40"/>
      <c r="D31" s="40"/>
      <c r="E31" s="48" t="s">
        <v>38</v>
      </c>
      <c r="F31" s="127">
        <f>ROUND(SUM(BF85:BF203), 2)</f>
        <v>0</v>
      </c>
      <c r="G31" s="40"/>
      <c r="H31" s="40"/>
      <c r="I31" s="128">
        <v>0.14999999999999999</v>
      </c>
      <c r="J31" s="127">
        <f>ROUND(ROUND((SUM(BF85:BF203)), 2)*I31, 2)</f>
        <v>0</v>
      </c>
      <c r="K31" s="44"/>
    </row>
    <row r="32" hidden="1" s="1" customFormat="1" ht="14.4" customHeight="1">
      <c r="B32" s="39"/>
      <c r="C32" s="40"/>
      <c r="D32" s="40"/>
      <c r="E32" s="48" t="s">
        <v>39</v>
      </c>
      <c r="F32" s="127">
        <f>ROUND(SUM(BG85:BG203), 2)</f>
        <v>0</v>
      </c>
      <c r="G32" s="40"/>
      <c r="H32" s="40"/>
      <c r="I32" s="128">
        <v>0.20999999999999999</v>
      </c>
      <c r="J32" s="127">
        <v>0</v>
      </c>
      <c r="K32" s="44"/>
    </row>
    <row r="33" hidden="1" s="1" customFormat="1" ht="14.4" customHeight="1">
      <c r="B33" s="39"/>
      <c r="C33" s="40"/>
      <c r="D33" s="40"/>
      <c r="E33" s="48" t="s">
        <v>40</v>
      </c>
      <c r="F33" s="127">
        <f>ROUND(SUM(BH85:BH203), 2)</f>
        <v>0</v>
      </c>
      <c r="G33" s="40"/>
      <c r="H33" s="40"/>
      <c r="I33" s="128">
        <v>0.14999999999999999</v>
      </c>
      <c r="J33" s="127">
        <v>0</v>
      </c>
      <c r="K33" s="44"/>
    </row>
    <row r="34" hidden="1" s="1" customFormat="1" ht="14.4" customHeight="1">
      <c r="B34" s="39"/>
      <c r="C34" s="40"/>
      <c r="D34" s="40"/>
      <c r="E34" s="48" t="s">
        <v>41</v>
      </c>
      <c r="F34" s="127">
        <f>ROUND(SUM(BI85:BI203), 2)</f>
        <v>0</v>
      </c>
      <c r="G34" s="40"/>
      <c r="H34" s="40"/>
      <c r="I34" s="128">
        <v>0</v>
      </c>
      <c r="J34" s="127">
        <v>0</v>
      </c>
      <c r="K34" s="44"/>
    </row>
    <row r="35" s="1" customFormat="1" ht="6.96" customHeight="1">
      <c r="B35" s="39"/>
      <c r="C35" s="40"/>
      <c r="D35" s="40"/>
      <c r="E35" s="40"/>
      <c r="F35" s="40"/>
      <c r="G35" s="40"/>
      <c r="H35" s="40"/>
      <c r="I35" s="40"/>
      <c r="J35" s="40"/>
      <c r="K35" s="44"/>
    </row>
    <row r="36" s="1" customFormat="1" ht="25.44" customHeight="1">
      <c r="B36" s="39"/>
      <c r="C36" s="129"/>
      <c r="D36" s="130" t="s">
        <v>42</v>
      </c>
      <c r="E36" s="81"/>
      <c r="F36" s="81"/>
      <c r="G36" s="131" t="s">
        <v>43</v>
      </c>
      <c r="H36" s="132" t="s">
        <v>44</v>
      </c>
      <c r="I36" s="81"/>
      <c r="J36" s="133">
        <f>SUM(J27:J34)</f>
        <v>158096.32999999999</v>
      </c>
      <c r="K36" s="134"/>
    </row>
    <row r="37" s="1" customFormat="1" ht="14.4" customHeight="1">
      <c r="B37" s="60"/>
      <c r="C37" s="61"/>
      <c r="D37" s="61"/>
      <c r="E37" s="61"/>
      <c r="F37" s="61"/>
      <c r="G37" s="61"/>
      <c r="H37" s="61"/>
      <c r="I37" s="61"/>
      <c r="J37" s="61"/>
      <c r="K37" s="62"/>
    </row>
    <row r="41" s="1" customFormat="1" ht="6.96" customHeight="1">
      <c r="B41" s="63"/>
      <c r="C41" s="64"/>
      <c r="D41" s="64"/>
      <c r="E41" s="64"/>
      <c r="F41" s="64"/>
      <c r="G41" s="64"/>
      <c r="H41" s="64"/>
      <c r="I41" s="64"/>
      <c r="J41" s="64"/>
      <c r="K41" s="135"/>
    </row>
    <row r="42" s="1" customFormat="1" ht="36.96" customHeight="1">
      <c r="B42" s="39"/>
      <c r="C42" s="29" t="s">
        <v>97</v>
      </c>
      <c r="D42" s="40"/>
      <c r="E42" s="40"/>
      <c r="F42" s="40"/>
      <c r="G42" s="40"/>
      <c r="H42" s="40"/>
      <c r="I42" s="40"/>
      <c r="J42" s="40"/>
      <c r="K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4"/>
    </row>
    <row r="44" s="1" customFormat="1" ht="14.4" customHeight="1">
      <c r="B44" s="39"/>
      <c r="C44" s="36" t="s">
        <v>17</v>
      </c>
      <c r="D44" s="40"/>
      <c r="E44" s="40"/>
      <c r="F44" s="40"/>
      <c r="G44" s="40"/>
      <c r="H44" s="40"/>
      <c r="I44" s="40"/>
      <c r="J44" s="40"/>
      <c r="K44" s="44"/>
    </row>
    <row r="45" s="1" customFormat="1" ht="16.5" customHeight="1">
      <c r="B45" s="39"/>
      <c r="C45" s="40"/>
      <c r="D45" s="40"/>
      <c r="E45" s="118" t="str">
        <f>E7</f>
        <v>Oprava mostu ev.č. 11417-2 Most přes odpad rybníka v obci Sychrov</v>
      </c>
      <c r="F45" s="36"/>
      <c r="G45" s="36"/>
      <c r="H45" s="36"/>
      <c r="I45" s="40"/>
      <c r="J45" s="40"/>
      <c r="K45" s="44"/>
    </row>
    <row r="46" s="1" customFormat="1" ht="14.4" customHeight="1">
      <c r="B46" s="39"/>
      <c r="C46" s="36" t="s">
        <v>95</v>
      </c>
      <c r="D46" s="40"/>
      <c r="E46" s="40"/>
      <c r="F46" s="40"/>
      <c r="G46" s="40"/>
      <c r="H46" s="40"/>
      <c r="I46" s="40"/>
      <c r="J46" s="40"/>
      <c r="K46" s="44"/>
    </row>
    <row r="47" s="1" customFormat="1" ht="17.25" customHeight="1">
      <c r="B47" s="39"/>
      <c r="C47" s="40"/>
      <c r="D47" s="40"/>
      <c r="E47" s="119" t="str">
        <f>E9</f>
        <v>SO 501.2 - Přeložka plynovodu - definitivní</v>
      </c>
      <c r="F47" s="40"/>
      <c r="G47" s="40"/>
      <c r="H47" s="40"/>
      <c r="I47" s="40"/>
      <c r="J47" s="40"/>
      <c r="K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4"/>
    </row>
    <row r="49" s="1" customFormat="1" ht="18" customHeight="1">
      <c r="B49" s="39"/>
      <c r="C49" s="36" t="s">
        <v>21</v>
      </c>
      <c r="D49" s="40"/>
      <c r="E49" s="40"/>
      <c r="F49" s="33" t="str">
        <f>F12</f>
        <v xml:space="preserve"> </v>
      </c>
      <c r="G49" s="40"/>
      <c r="H49" s="40"/>
      <c r="I49" s="36" t="s">
        <v>23</v>
      </c>
      <c r="J49" s="120" t="str">
        <f>IF(J12="","",J12)</f>
        <v>7. 5. 2019</v>
      </c>
      <c r="K49" s="44"/>
    </row>
    <row r="50" s="1" customFormat="1" ht="6.96" customHeight="1">
      <c r="B50" s="39"/>
      <c r="C50" s="40"/>
      <c r="D50" s="40"/>
      <c r="E50" s="40"/>
      <c r="F50" s="40"/>
      <c r="G50" s="40"/>
      <c r="H50" s="40"/>
      <c r="I50" s="40"/>
      <c r="J50" s="40"/>
      <c r="K50" s="44"/>
    </row>
    <row r="51" s="1" customFormat="1">
      <c r="B51" s="39"/>
      <c r="C51" s="36" t="s">
        <v>25</v>
      </c>
      <c r="D51" s="40"/>
      <c r="E51" s="40"/>
      <c r="F51" s="33" t="str">
        <f>E15</f>
        <v xml:space="preserve"> </v>
      </c>
      <c r="G51" s="40"/>
      <c r="H51" s="40"/>
      <c r="I51" s="36" t="s">
        <v>29</v>
      </c>
      <c r="J51" s="37" t="str">
        <f>E21</f>
        <v xml:space="preserve"> </v>
      </c>
      <c r="K51" s="44"/>
    </row>
    <row r="52" s="1" customFormat="1" ht="14.4" customHeight="1">
      <c r="B52" s="39"/>
      <c r="C52" s="36" t="s">
        <v>28</v>
      </c>
      <c r="D52" s="40"/>
      <c r="E52" s="40"/>
      <c r="F52" s="33" t="str">
        <f>IF(E18="","",E18)</f>
        <v xml:space="preserve"> </v>
      </c>
      <c r="G52" s="40"/>
      <c r="H52" s="40"/>
      <c r="I52" s="40"/>
      <c r="J52" s="136"/>
      <c r="K52" s="44"/>
    </row>
    <row r="53" s="1" customFormat="1" ht="10.32" customHeight="1">
      <c r="B53" s="39"/>
      <c r="C53" s="40"/>
      <c r="D53" s="40"/>
      <c r="E53" s="40"/>
      <c r="F53" s="40"/>
      <c r="G53" s="40"/>
      <c r="H53" s="40"/>
      <c r="I53" s="40"/>
      <c r="J53" s="40"/>
      <c r="K53" s="44"/>
    </row>
    <row r="54" s="1" customFormat="1" ht="29.28" customHeight="1">
      <c r="B54" s="39"/>
      <c r="C54" s="137" t="s">
        <v>98</v>
      </c>
      <c r="D54" s="129"/>
      <c r="E54" s="129"/>
      <c r="F54" s="129"/>
      <c r="G54" s="129"/>
      <c r="H54" s="129"/>
      <c r="I54" s="129"/>
      <c r="J54" s="138" t="s">
        <v>99</v>
      </c>
      <c r="K54" s="139"/>
    </row>
    <row r="55" s="1" customFormat="1" ht="10.32" customHeight="1">
      <c r="B55" s="39"/>
      <c r="C55" s="40"/>
      <c r="D55" s="40"/>
      <c r="E55" s="40"/>
      <c r="F55" s="40"/>
      <c r="G55" s="40"/>
      <c r="H55" s="40"/>
      <c r="I55" s="40"/>
      <c r="J55" s="40"/>
      <c r="K55" s="44"/>
    </row>
    <row r="56" s="1" customFormat="1" ht="29.28" customHeight="1">
      <c r="B56" s="39"/>
      <c r="C56" s="140" t="s">
        <v>100</v>
      </c>
      <c r="D56" s="40"/>
      <c r="E56" s="40"/>
      <c r="F56" s="40"/>
      <c r="G56" s="40"/>
      <c r="H56" s="40"/>
      <c r="I56" s="40"/>
      <c r="J56" s="126">
        <f>J85</f>
        <v>130658.12</v>
      </c>
      <c r="K56" s="44"/>
      <c r="AU56" s="23" t="s">
        <v>101</v>
      </c>
    </row>
    <row r="57" s="7" customFormat="1" ht="24.96" customHeight="1">
      <c r="B57" s="141"/>
      <c r="C57" s="142"/>
      <c r="D57" s="143" t="s">
        <v>102</v>
      </c>
      <c r="E57" s="144"/>
      <c r="F57" s="144"/>
      <c r="G57" s="144"/>
      <c r="H57" s="144"/>
      <c r="I57" s="144"/>
      <c r="J57" s="145">
        <f>J86</f>
        <v>111570.52</v>
      </c>
      <c r="K57" s="146"/>
    </row>
    <row r="58" s="11" customFormat="1" ht="19.92" customHeight="1">
      <c r="B58" s="193"/>
      <c r="C58" s="194"/>
      <c r="D58" s="195" t="s">
        <v>188</v>
      </c>
      <c r="E58" s="196"/>
      <c r="F58" s="196"/>
      <c r="G58" s="196"/>
      <c r="H58" s="196"/>
      <c r="I58" s="196"/>
      <c r="J58" s="197">
        <f>J87</f>
        <v>15867.68</v>
      </c>
      <c r="K58" s="198"/>
    </row>
    <row r="59" s="11" customFormat="1" ht="19.92" customHeight="1">
      <c r="B59" s="193"/>
      <c r="C59" s="194"/>
      <c r="D59" s="195" t="s">
        <v>257</v>
      </c>
      <c r="E59" s="196"/>
      <c r="F59" s="196"/>
      <c r="G59" s="196"/>
      <c r="H59" s="196"/>
      <c r="I59" s="196"/>
      <c r="J59" s="197">
        <f>J112</f>
        <v>2347.8000000000002</v>
      </c>
      <c r="K59" s="198"/>
    </row>
    <row r="60" s="11" customFormat="1" ht="19.92" customHeight="1">
      <c r="B60" s="193"/>
      <c r="C60" s="194"/>
      <c r="D60" s="195" t="s">
        <v>258</v>
      </c>
      <c r="E60" s="196"/>
      <c r="F60" s="196"/>
      <c r="G60" s="196"/>
      <c r="H60" s="196"/>
      <c r="I60" s="196"/>
      <c r="J60" s="197">
        <f>J117</f>
        <v>4098.1999999999998</v>
      </c>
      <c r="K60" s="198"/>
    </row>
    <row r="61" s="11" customFormat="1" ht="19.92" customHeight="1">
      <c r="B61" s="193"/>
      <c r="C61" s="194"/>
      <c r="D61" s="195" t="s">
        <v>259</v>
      </c>
      <c r="E61" s="196"/>
      <c r="F61" s="196"/>
      <c r="G61" s="196"/>
      <c r="H61" s="196"/>
      <c r="I61" s="196"/>
      <c r="J61" s="197">
        <f>J122</f>
        <v>1640.3199999999999</v>
      </c>
      <c r="K61" s="198"/>
    </row>
    <row r="62" s="11" customFormat="1" ht="19.92" customHeight="1">
      <c r="B62" s="193"/>
      <c r="C62" s="194"/>
      <c r="D62" s="195" t="s">
        <v>189</v>
      </c>
      <c r="E62" s="196"/>
      <c r="F62" s="196"/>
      <c r="G62" s="196"/>
      <c r="H62" s="196"/>
      <c r="I62" s="196"/>
      <c r="J62" s="197">
        <f>J127</f>
        <v>1433.1199999999999</v>
      </c>
      <c r="K62" s="198"/>
    </row>
    <row r="63" s="11" customFormat="1" ht="19.92" customHeight="1">
      <c r="B63" s="193"/>
      <c r="C63" s="194"/>
      <c r="D63" s="195" t="s">
        <v>260</v>
      </c>
      <c r="E63" s="196"/>
      <c r="F63" s="196"/>
      <c r="G63" s="196"/>
      <c r="H63" s="196"/>
      <c r="I63" s="196"/>
      <c r="J63" s="197">
        <f>J132</f>
        <v>54972.900000000001</v>
      </c>
      <c r="K63" s="198"/>
    </row>
    <row r="64" s="11" customFormat="1" ht="19.92" customHeight="1">
      <c r="B64" s="193"/>
      <c r="C64" s="194"/>
      <c r="D64" s="195" t="s">
        <v>190</v>
      </c>
      <c r="E64" s="196"/>
      <c r="F64" s="196"/>
      <c r="G64" s="196"/>
      <c r="H64" s="196"/>
      <c r="I64" s="196"/>
      <c r="J64" s="197">
        <f>J180</f>
        <v>31210.5</v>
      </c>
      <c r="K64" s="198"/>
    </row>
    <row r="65" s="7" customFormat="1" ht="24.96" customHeight="1">
      <c r="B65" s="141"/>
      <c r="C65" s="142"/>
      <c r="D65" s="143" t="s">
        <v>103</v>
      </c>
      <c r="E65" s="144"/>
      <c r="F65" s="144"/>
      <c r="G65" s="144"/>
      <c r="H65" s="144"/>
      <c r="I65" s="144"/>
      <c r="J65" s="145">
        <f>J199</f>
        <v>19087.599999999999</v>
      </c>
      <c r="K65" s="146"/>
    </row>
    <row r="66" s="1" customFormat="1" ht="21.84" customHeight="1">
      <c r="B66" s="39"/>
      <c r="C66" s="40"/>
      <c r="D66" s="40"/>
      <c r="E66" s="40"/>
      <c r="F66" s="40"/>
      <c r="G66" s="40"/>
      <c r="H66" s="40"/>
      <c r="I66" s="40"/>
      <c r="J66" s="40"/>
      <c r="K66" s="44"/>
    </row>
    <row r="67" s="1" customFormat="1" ht="6.96" customHeight="1">
      <c r="B67" s="60"/>
      <c r="C67" s="61"/>
      <c r="D67" s="61"/>
      <c r="E67" s="61"/>
      <c r="F67" s="61"/>
      <c r="G67" s="61"/>
      <c r="H67" s="61"/>
      <c r="I67" s="61"/>
      <c r="J67" s="61"/>
      <c r="K67" s="62"/>
    </row>
    <row r="71" s="1" customFormat="1" ht="6.96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39"/>
    </row>
    <row r="72" s="1" customFormat="1" ht="36.96" customHeight="1">
      <c r="B72" s="39"/>
      <c r="C72" s="65" t="s">
        <v>104</v>
      </c>
      <c r="L72" s="39"/>
    </row>
    <row r="73" s="1" customFormat="1" ht="6.96" customHeight="1">
      <c r="B73" s="39"/>
      <c r="L73" s="39"/>
    </row>
    <row r="74" s="1" customFormat="1" ht="14.4" customHeight="1">
      <c r="B74" s="39"/>
      <c r="C74" s="67" t="s">
        <v>17</v>
      </c>
      <c r="L74" s="39"/>
    </row>
    <row r="75" s="1" customFormat="1" ht="16.5" customHeight="1">
      <c r="B75" s="39"/>
      <c r="E75" s="147" t="str">
        <f>E7</f>
        <v>Oprava mostu ev.č. 11417-2 Most přes odpad rybníka v obci Sychrov</v>
      </c>
      <c r="F75" s="67"/>
      <c r="G75" s="67"/>
      <c r="H75" s="67"/>
      <c r="L75" s="39"/>
    </row>
    <row r="76" s="1" customFormat="1" ht="14.4" customHeight="1">
      <c r="B76" s="39"/>
      <c r="C76" s="67" t="s">
        <v>95</v>
      </c>
      <c r="L76" s="39"/>
    </row>
    <row r="77" s="1" customFormat="1" ht="17.25" customHeight="1">
      <c r="B77" s="39"/>
      <c r="E77" s="70" t="str">
        <f>E9</f>
        <v>SO 501.2 - Přeložka plynovodu - definitivní</v>
      </c>
      <c r="F77" s="1"/>
      <c r="G77" s="1"/>
      <c r="H77" s="1"/>
      <c r="L77" s="39"/>
    </row>
    <row r="78" s="1" customFormat="1" ht="6.96" customHeight="1">
      <c r="B78" s="39"/>
      <c r="L78" s="39"/>
    </row>
    <row r="79" s="1" customFormat="1" ht="18" customHeight="1">
      <c r="B79" s="39"/>
      <c r="C79" s="67" t="s">
        <v>21</v>
      </c>
      <c r="F79" s="148" t="str">
        <f>F12</f>
        <v xml:space="preserve"> </v>
      </c>
      <c r="I79" s="67" t="s">
        <v>23</v>
      </c>
      <c r="J79" s="72" t="str">
        <f>IF(J12="","",J12)</f>
        <v>7. 5. 2019</v>
      </c>
      <c r="L79" s="39"/>
    </row>
    <row r="80" s="1" customFormat="1" ht="6.96" customHeight="1">
      <c r="B80" s="39"/>
      <c r="L80" s="39"/>
    </row>
    <row r="81" s="1" customFormat="1">
      <c r="B81" s="39"/>
      <c r="C81" s="67" t="s">
        <v>25</v>
      </c>
      <c r="F81" s="148" t="str">
        <f>E15</f>
        <v xml:space="preserve"> </v>
      </c>
      <c r="I81" s="67" t="s">
        <v>29</v>
      </c>
      <c r="J81" s="148" t="str">
        <f>E21</f>
        <v xml:space="preserve"> </v>
      </c>
      <c r="L81" s="39"/>
    </row>
    <row r="82" s="1" customFormat="1" ht="14.4" customHeight="1">
      <c r="B82" s="39"/>
      <c r="C82" s="67" t="s">
        <v>28</v>
      </c>
      <c r="F82" s="148" t="str">
        <f>IF(E18="","",E18)</f>
        <v xml:space="preserve"> </v>
      </c>
      <c r="L82" s="39"/>
    </row>
    <row r="83" s="1" customFormat="1" ht="10.32" customHeight="1">
      <c r="B83" s="39"/>
      <c r="L83" s="39"/>
    </row>
    <row r="84" s="8" customFormat="1" ht="29.28" customHeight="1">
      <c r="B84" s="149"/>
      <c r="C84" s="150" t="s">
        <v>105</v>
      </c>
      <c r="D84" s="151" t="s">
        <v>51</v>
      </c>
      <c r="E84" s="151" t="s">
        <v>47</v>
      </c>
      <c r="F84" s="151" t="s">
        <v>106</v>
      </c>
      <c r="G84" s="151" t="s">
        <v>107</v>
      </c>
      <c r="H84" s="151" t="s">
        <v>108</v>
      </c>
      <c r="I84" s="151" t="s">
        <v>109</v>
      </c>
      <c r="J84" s="151" t="s">
        <v>99</v>
      </c>
      <c r="K84" s="152" t="s">
        <v>110</v>
      </c>
      <c r="L84" s="149"/>
      <c r="M84" s="85" t="s">
        <v>111</v>
      </c>
      <c r="N84" s="86" t="s">
        <v>36</v>
      </c>
      <c r="O84" s="86" t="s">
        <v>112</v>
      </c>
      <c r="P84" s="86" t="s">
        <v>113</v>
      </c>
      <c r="Q84" s="86" t="s">
        <v>114</v>
      </c>
      <c r="R84" s="86" t="s">
        <v>115</v>
      </c>
      <c r="S84" s="86" t="s">
        <v>116</v>
      </c>
      <c r="T84" s="87" t="s">
        <v>117</v>
      </c>
    </row>
    <row r="85" s="1" customFormat="1" ht="29.28" customHeight="1">
      <c r="B85" s="39"/>
      <c r="C85" s="89" t="s">
        <v>100</v>
      </c>
      <c r="J85" s="153">
        <f>BK85</f>
        <v>130658.12</v>
      </c>
      <c r="L85" s="39"/>
      <c r="M85" s="88"/>
      <c r="N85" s="75"/>
      <c r="O85" s="75"/>
      <c r="P85" s="154">
        <f>P86+P199</f>
        <v>0</v>
      </c>
      <c r="Q85" s="75"/>
      <c r="R85" s="154">
        <f>R86+R199</f>
        <v>0</v>
      </c>
      <c r="S85" s="75"/>
      <c r="T85" s="155">
        <f>T86+T199</f>
        <v>0</v>
      </c>
      <c r="AT85" s="23" t="s">
        <v>65</v>
      </c>
      <c r="AU85" s="23" t="s">
        <v>101</v>
      </c>
      <c r="BK85" s="156">
        <f>BK86+BK199</f>
        <v>130658.12</v>
      </c>
    </row>
    <row r="86" s="9" customFormat="1" ht="37.44" customHeight="1">
      <c r="B86" s="157"/>
      <c r="D86" s="158" t="s">
        <v>65</v>
      </c>
      <c r="E86" s="159" t="s">
        <v>118</v>
      </c>
      <c r="F86" s="159" t="s">
        <v>119</v>
      </c>
      <c r="J86" s="160">
        <f>BK86</f>
        <v>111570.52</v>
      </c>
      <c r="L86" s="157"/>
      <c r="M86" s="161"/>
      <c r="N86" s="162"/>
      <c r="O86" s="162"/>
      <c r="P86" s="163">
        <f>P87+P112+P117+P122+P127+P132+P180</f>
        <v>0</v>
      </c>
      <c r="Q86" s="162"/>
      <c r="R86" s="163">
        <f>R87+R112+R117+R122+R127+R132+R180</f>
        <v>0</v>
      </c>
      <c r="S86" s="162"/>
      <c r="T86" s="164">
        <f>T87+T112+T117+T122+T127+T132+T180</f>
        <v>0</v>
      </c>
      <c r="AR86" s="158" t="s">
        <v>74</v>
      </c>
      <c r="AT86" s="165" t="s">
        <v>65</v>
      </c>
      <c r="AU86" s="165" t="s">
        <v>66</v>
      </c>
      <c r="AY86" s="158" t="s">
        <v>120</v>
      </c>
      <c r="BK86" s="166">
        <f>BK87+BK112+BK117+BK122+BK127+BK132+BK180</f>
        <v>111570.52</v>
      </c>
    </row>
    <row r="87" s="9" customFormat="1" ht="19.92" customHeight="1">
      <c r="B87" s="157"/>
      <c r="D87" s="158" t="s">
        <v>65</v>
      </c>
      <c r="E87" s="199" t="s">
        <v>74</v>
      </c>
      <c r="F87" s="199" t="s">
        <v>191</v>
      </c>
      <c r="J87" s="200">
        <f>BK87</f>
        <v>15867.68</v>
      </c>
      <c r="L87" s="157"/>
      <c r="M87" s="161"/>
      <c r="N87" s="162"/>
      <c r="O87" s="162"/>
      <c r="P87" s="163">
        <f>SUM(P88:P111)</f>
        <v>0</v>
      </c>
      <c r="Q87" s="162"/>
      <c r="R87" s="163">
        <f>SUM(R88:R111)</f>
        <v>0</v>
      </c>
      <c r="S87" s="162"/>
      <c r="T87" s="164">
        <f>SUM(T88:T111)</f>
        <v>0</v>
      </c>
      <c r="AR87" s="158" t="s">
        <v>74</v>
      </c>
      <c r="AT87" s="165" t="s">
        <v>65</v>
      </c>
      <c r="AU87" s="165" t="s">
        <v>74</v>
      </c>
      <c r="AY87" s="158" t="s">
        <v>120</v>
      </c>
      <c r="BK87" s="166">
        <f>SUM(BK88:BK111)</f>
        <v>15867.68</v>
      </c>
    </row>
    <row r="88" s="1" customFormat="1" ht="16.5" customHeight="1">
      <c r="B88" s="167"/>
      <c r="C88" s="168" t="s">
        <v>74</v>
      </c>
      <c r="D88" s="168" t="s">
        <v>124</v>
      </c>
      <c r="E88" s="169" t="s">
        <v>704</v>
      </c>
      <c r="F88" s="170" t="s">
        <v>705</v>
      </c>
      <c r="G88" s="171" t="s">
        <v>194</v>
      </c>
      <c r="H88" s="172">
        <v>2.0800000000000001</v>
      </c>
      <c r="I88" s="173">
        <v>547</v>
      </c>
      <c r="J88" s="173">
        <f>ROUND(I88*H88,2)</f>
        <v>1137.76</v>
      </c>
      <c r="K88" s="170" t="s">
        <v>128</v>
      </c>
      <c r="L88" s="39"/>
      <c r="M88" s="174" t="s">
        <v>5</v>
      </c>
      <c r="N88" s="175" t="s">
        <v>37</v>
      </c>
      <c r="O88" s="176">
        <v>0</v>
      </c>
      <c r="P88" s="176">
        <f>O88*H88</f>
        <v>0</v>
      </c>
      <c r="Q88" s="176">
        <v>0</v>
      </c>
      <c r="R88" s="176">
        <f>Q88*H88</f>
        <v>0</v>
      </c>
      <c r="S88" s="176">
        <v>0</v>
      </c>
      <c r="T88" s="177">
        <f>S88*H88</f>
        <v>0</v>
      </c>
      <c r="AR88" s="23" t="s">
        <v>123</v>
      </c>
      <c r="AT88" s="23" t="s">
        <v>124</v>
      </c>
      <c r="AU88" s="23" t="s">
        <v>76</v>
      </c>
      <c r="AY88" s="23" t="s">
        <v>120</v>
      </c>
      <c r="BE88" s="178">
        <f>IF(N88="základní",J88,0)</f>
        <v>1137.76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23" t="s">
        <v>74</v>
      </c>
      <c r="BK88" s="178">
        <f>ROUND(I88*H88,2)</f>
        <v>1137.76</v>
      </c>
      <c r="BL88" s="23" t="s">
        <v>123</v>
      </c>
      <c r="BM88" s="23" t="s">
        <v>706</v>
      </c>
    </row>
    <row r="89" s="1" customFormat="1">
      <c r="B89" s="39"/>
      <c r="D89" s="179" t="s">
        <v>131</v>
      </c>
      <c r="F89" s="180" t="s">
        <v>707</v>
      </c>
      <c r="L89" s="39"/>
      <c r="M89" s="181"/>
      <c r="N89" s="40"/>
      <c r="O89" s="40"/>
      <c r="P89" s="40"/>
      <c r="Q89" s="40"/>
      <c r="R89" s="40"/>
      <c r="S89" s="40"/>
      <c r="T89" s="78"/>
      <c r="AT89" s="23" t="s">
        <v>131</v>
      </c>
      <c r="AU89" s="23" t="s">
        <v>76</v>
      </c>
    </row>
    <row r="90" s="1" customFormat="1">
      <c r="B90" s="39"/>
      <c r="D90" s="179" t="s">
        <v>133</v>
      </c>
      <c r="F90" s="182" t="s">
        <v>196</v>
      </c>
      <c r="L90" s="39"/>
      <c r="M90" s="181"/>
      <c r="N90" s="40"/>
      <c r="O90" s="40"/>
      <c r="P90" s="40"/>
      <c r="Q90" s="40"/>
      <c r="R90" s="40"/>
      <c r="S90" s="40"/>
      <c r="T90" s="78"/>
      <c r="AT90" s="23" t="s">
        <v>133</v>
      </c>
      <c r="AU90" s="23" t="s">
        <v>76</v>
      </c>
    </row>
    <row r="91" s="10" customFormat="1">
      <c r="B91" s="183"/>
      <c r="D91" s="179" t="s">
        <v>144</v>
      </c>
      <c r="E91" s="184" t="s">
        <v>5</v>
      </c>
      <c r="F91" s="185" t="s">
        <v>794</v>
      </c>
      <c r="H91" s="186">
        <v>2.0800000000000001</v>
      </c>
      <c r="L91" s="183"/>
      <c r="M91" s="187"/>
      <c r="N91" s="188"/>
      <c r="O91" s="188"/>
      <c r="P91" s="188"/>
      <c r="Q91" s="188"/>
      <c r="R91" s="188"/>
      <c r="S91" s="188"/>
      <c r="T91" s="189"/>
      <c r="AT91" s="184" t="s">
        <v>144</v>
      </c>
      <c r="AU91" s="184" t="s">
        <v>76</v>
      </c>
      <c r="AV91" s="10" t="s">
        <v>76</v>
      </c>
      <c r="AW91" s="10" t="s">
        <v>30</v>
      </c>
      <c r="AX91" s="10" t="s">
        <v>74</v>
      </c>
      <c r="AY91" s="184" t="s">
        <v>120</v>
      </c>
    </row>
    <row r="92" s="1" customFormat="1" ht="16.5" customHeight="1">
      <c r="B92" s="167"/>
      <c r="C92" s="168" t="s">
        <v>76</v>
      </c>
      <c r="D92" s="168" t="s">
        <v>124</v>
      </c>
      <c r="E92" s="169" t="s">
        <v>708</v>
      </c>
      <c r="F92" s="170" t="s">
        <v>709</v>
      </c>
      <c r="G92" s="171" t="s">
        <v>194</v>
      </c>
      <c r="H92" s="172">
        <v>10</v>
      </c>
      <c r="I92" s="173">
        <v>87</v>
      </c>
      <c r="J92" s="173">
        <f>ROUND(I92*H92,2)</f>
        <v>870</v>
      </c>
      <c r="K92" s="170" t="s">
        <v>128</v>
      </c>
      <c r="L92" s="39"/>
      <c r="M92" s="174" t="s">
        <v>5</v>
      </c>
      <c r="N92" s="175" t="s">
        <v>37</v>
      </c>
      <c r="O92" s="176">
        <v>0</v>
      </c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AR92" s="23" t="s">
        <v>123</v>
      </c>
      <c r="AT92" s="23" t="s">
        <v>124</v>
      </c>
      <c r="AU92" s="23" t="s">
        <v>76</v>
      </c>
      <c r="AY92" s="23" t="s">
        <v>120</v>
      </c>
      <c r="BE92" s="178">
        <f>IF(N92="základní",J92,0)</f>
        <v>870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23" t="s">
        <v>74</v>
      </c>
      <c r="BK92" s="178">
        <f>ROUND(I92*H92,2)</f>
        <v>870</v>
      </c>
      <c r="BL92" s="23" t="s">
        <v>123</v>
      </c>
      <c r="BM92" s="23" t="s">
        <v>710</v>
      </c>
    </row>
    <row r="93" s="1" customFormat="1">
      <c r="B93" s="39"/>
      <c r="D93" s="179" t="s">
        <v>131</v>
      </c>
      <c r="F93" s="180" t="s">
        <v>709</v>
      </c>
      <c r="L93" s="39"/>
      <c r="M93" s="181"/>
      <c r="N93" s="40"/>
      <c r="O93" s="40"/>
      <c r="P93" s="40"/>
      <c r="Q93" s="40"/>
      <c r="R93" s="40"/>
      <c r="S93" s="40"/>
      <c r="T93" s="78"/>
      <c r="AT93" s="23" t="s">
        <v>131</v>
      </c>
      <c r="AU93" s="23" t="s">
        <v>76</v>
      </c>
    </row>
    <row r="94" s="1" customFormat="1">
      <c r="B94" s="39"/>
      <c r="D94" s="179" t="s">
        <v>133</v>
      </c>
      <c r="F94" s="182" t="s">
        <v>711</v>
      </c>
      <c r="L94" s="39"/>
      <c r="M94" s="181"/>
      <c r="N94" s="40"/>
      <c r="O94" s="40"/>
      <c r="P94" s="40"/>
      <c r="Q94" s="40"/>
      <c r="R94" s="40"/>
      <c r="S94" s="40"/>
      <c r="T94" s="78"/>
      <c r="AT94" s="23" t="s">
        <v>133</v>
      </c>
      <c r="AU94" s="23" t="s">
        <v>76</v>
      </c>
    </row>
    <row r="95" s="10" customFormat="1">
      <c r="B95" s="183"/>
      <c r="D95" s="179" t="s">
        <v>144</v>
      </c>
      <c r="E95" s="184" t="s">
        <v>5</v>
      </c>
      <c r="F95" s="185" t="s">
        <v>176</v>
      </c>
      <c r="H95" s="186">
        <v>10</v>
      </c>
      <c r="L95" s="183"/>
      <c r="M95" s="187"/>
      <c r="N95" s="188"/>
      <c r="O95" s="188"/>
      <c r="P95" s="188"/>
      <c r="Q95" s="188"/>
      <c r="R95" s="188"/>
      <c r="S95" s="188"/>
      <c r="T95" s="189"/>
      <c r="AT95" s="184" t="s">
        <v>144</v>
      </c>
      <c r="AU95" s="184" t="s">
        <v>76</v>
      </c>
      <c r="AV95" s="10" t="s">
        <v>76</v>
      </c>
      <c r="AW95" s="10" t="s">
        <v>30</v>
      </c>
      <c r="AX95" s="10" t="s">
        <v>74</v>
      </c>
      <c r="AY95" s="184" t="s">
        <v>120</v>
      </c>
    </row>
    <row r="96" s="1" customFormat="1" ht="16.5" customHeight="1">
      <c r="B96" s="167"/>
      <c r="C96" s="168" t="s">
        <v>139</v>
      </c>
      <c r="D96" s="168" t="s">
        <v>124</v>
      </c>
      <c r="E96" s="169" t="s">
        <v>712</v>
      </c>
      <c r="F96" s="170" t="s">
        <v>713</v>
      </c>
      <c r="G96" s="171" t="s">
        <v>194</v>
      </c>
      <c r="H96" s="172">
        <v>28.07</v>
      </c>
      <c r="I96" s="173">
        <v>206</v>
      </c>
      <c r="J96" s="173">
        <f>ROUND(I96*H96,2)</f>
        <v>5782.4200000000001</v>
      </c>
      <c r="K96" s="170" t="s">
        <v>128</v>
      </c>
      <c r="L96" s="39"/>
      <c r="M96" s="174" t="s">
        <v>5</v>
      </c>
      <c r="N96" s="175" t="s">
        <v>37</v>
      </c>
      <c r="O96" s="176">
        <v>0</v>
      </c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AR96" s="23" t="s">
        <v>123</v>
      </c>
      <c r="AT96" s="23" t="s">
        <v>124</v>
      </c>
      <c r="AU96" s="23" t="s">
        <v>76</v>
      </c>
      <c r="AY96" s="23" t="s">
        <v>120</v>
      </c>
      <c r="BE96" s="178">
        <f>IF(N96="základní",J96,0)</f>
        <v>5782.4200000000001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23" t="s">
        <v>74</v>
      </c>
      <c r="BK96" s="178">
        <f>ROUND(I96*H96,2)</f>
        <v>5782.4200000000001</v>
      </c>
      <c r="BL96" s="23" t="s">
        <v>123</v>
      </c>
      <c r="BM96" s="23" t="s">
        <v>714</v>
      </c>
    </row>
    <row r="97" s="1" customFormat="1">
      <c r="B97" s="39"/>
      <c r="D97" s="179" t="s">
        <v>131</v>
      </c>
      <c r="F97" s="180" t="s">
        <v>713</v>
      </c>
      <c r="L97" s="39"/>
      <c r="M97" s="181"/>
      <c r="N97" s="40"/>
      <c r="O97" s="40"/>
      <c r="P97" s="40"/>
      <c r="Q97" s="40"/>
      <c r="R97" s="40"/>
      <c r="S97" s="40"/>
      <c r="T97" s="78"/>
      <c r="AT97" s="23" t="s">
        <v>131</v>
      </c>
      <c r="AU97" s="23" t="s">
        <v>76</v>
      </c>
    </row>
    <row r="98" s="1" customFormat="1">
      <c r="B98" s="39"/>
      <c r="D98" s="179" t="s">
        <v>133</v>
      </c>
      <c r="F98" s="182" t="s">
        <v>293</v>
      </c>
      <c r="L98" s="39"/>
      <c r="M98" s="181"/>
      <c r="N98" s="40"/>
      <c r="O98" s="40"/>
      <c r="P98" s="40"/>
      <c r="Q98" s="40"/>
      <c r="R98" s="40"/>
      <c r="S98" s="40"/>
      <c r="T98" s="78"/>
      <c r="AT98" s="23" t="s">
        <v>133</v>
      </c>
      <c r="AU98" s="23" t="s">
        <v>76</v>
      </c>
    </row>
    <row r="99" s="10" customFormat="1">
      <c r="B99" s="183"/>
      <c r="D99" s="179" t="s">
        <v>144</v>
      </c>
      <c r="E99" s="184" t="s">
        <v>5</v>
      </c>
      <c r="F99" s="185" t="s">
        <v>795</v>
      </c>
      <c r="H99" s="186">
        <v>28.07</v>
      </c>
      <c r="L99" s="183"/>
      <c r="M99" s="187"/>
      <c r="N99" s="188"/>
      <c r="O99" s="188"/>
      <c r="P99" s="188"/>
      <c r="Q99" s="188"/>
      <c r="R99" s="188"/>
      <c r="S99" s="188"/>
      <c r="T99" s="189"/>
      <c r="AT99" s="184" t="s">
        <v>144</v>
      </c>
      <c r="AU99" s="184" t="s">
        <v>76</v>
      </c>
      <c r="AV99" s="10" t="s">
        <v>76</v>
      </c>
      <c r="AW99" s="10" t="s">
        <v>30</v>
      </c>
      <c r="AX99" s="10" t="s">
        <v>74</v>
      </c>
      <c r="AY99" s="184" t="s">
        <v>120</v>
      </c>
    </row>
    <row r="100" s="1" customFormat="1" ht="16.5" customHeight="1">
      <c r="B100" s="167"/>
      <c r="C100" s="168" t="s">
        <v>123</v>
      </c>
      <c r="D100" s="168" t="s">
        <v>124</v>
      </c>
      <c r="E100" s="169" t="s">
        <v>716</v>
      </c>
      <c r="F100" s="170" t="s">
        <v>717</v>
      </c>
      <c r="G100" s="171" t="s">
        <v>194</v>
      </c>
      <c r="H100" s="172">
        <v>28.07</v>
      </c>
      <c r="I100" s="173">
        <v>16</v>
      </c>
      <c r="J100" s="173">
        <f>ROUND(I100*H100,2)</f>
        <v>449.12</v>
      </c>
      <c r="K100" s="170" t="s">
        <v>128</v>
      </c>
      <c r="L100" s="39"/>
      <c r="M100" s="174" t="s">
        <v>5</v>
      </c>
      <c r="N100" s="175" t="s">
        <v>37</v>
      </c>
      <c r="O100" s="176">
        <v>0</v>
      </c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AR100" s="23" t="s">
        <v>123</v>
      </c>
      <c r="AT100" s="23" t="s">
        <v>124</v>
      </c>
      <c r="AU100" s="23" t="s">
        <v>76</v>
      </c>
      <c r="AY100" s="23" t="s">
        <v>120</v>
      </c>
      <c r="BE100" s="178">
        <f>IF(N100="základní",J100,0)</f>
        <v>449.12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23" t="s">
        <v>74</v>
      </c>
      <c r="BK100" s="178">
        <f>ROUND(I100*H100,2)</f>
        <v>449.12</v>
      </c>
      <c r="BL100" s="23" t="s">
        <v>123</v>
      </c>
      <c r="BM100" s="23" t="s">
        <v>718</v>
      </c>
    </row>
    <row r="101" s="1" customFormat="1">
      <c r="B101" s="39"/>
      <c r="D101" s="179" t="s">
        <v>131</v>
      </c>
      <c r="F101" s="180" t="s">
        <v>717</v>
      </c>
      <c r="L101" s="39"/>
      <c r="M101" s="181"/>
      <c r="N101" s="40"/>
      <c r="O101" s="40"/>
      <c r="P101" s="40"/>
      <c r="Q101" s="40"/>
      <c r="R101" s="40"/>
      <c r="S101" s="40"/>
      <c r="T101" s="78"/>
      <c r="AT101" s="23" t="s">
        <v>131</v>
      </c>
      <c r="AU101" s="23" t="s">
        <v>76</v>
      </c>
    </row>
    <row r="102" s="1" customFormat="1">
      <c r="B102" s="39"/>
      <c r="D102" s="179" t="s">
        <v>133</v>
      </c>
      <c r="F102" s="182" t="s">
        <v>719</v>
      </c>
      <c r="L102" s="39"/>
      <c r="M102" s="181"/>
      <c r="N102" s="40"/>
      <c r="O102" s="40"/>
      <c r="P102" s="40"/>
      <c r="Q102" s="40"/>
      <c r="R102" s="40"/>
      <c r="S102" s="40"/>
      <c r="T102" s="78"/>
      <c r="AT102" s="23" t="s">
        <v>133</v>
      </c>
      <c r="AU102" s="23" t="s">
        <v>76</v>
      </c>
    </row>
    <row r="103" s="10" customFormat="1">
      <c r="B103" s="183"/>
      <c r="D103" s="179" t="s">
        <v>144</v>
      </c>
      <c r="E103" s="184" t="s">
        <v>5</v>
      </c>
      <c r="F103" s="185" t="s">
        <v>796</v>
      </c>
      <c r="H103" s="186">
        <v>28.07</v>
      </c>
      <c r="L103" s="183"/>
      <c r="M103" s="187"/>
      <c r="N103" s="188"/>
      <c r="O103" s="188"/>
      <c r="P103" s="188"/>
      <c r="Q103" s="188"/>
      <c r="R103" s="188"/>
      <c r="S103" s="188"/>
      <c r="T103" s="189"/>
      <c r="AT103" s="184" t="s">
        <v>144</v>
      </c>
      <c r="AU103" s="184" t="s">
        <v>76</v>
      </c>
      <c r="AV103" s="10" t="s">
        <v>76</v>
      </c>
      <c r="AW103" s="10" t="s">
        <v>30</v>
      </c>
      <c r="AX103" s="10" t="s">
        <v>74</v>
      </c>
      <c r="AY103" s="184" t="s">
        <v>120</v>
      </c>
    </row>
    <row r="104" s="1" customFormat="1" ht="16.5" customHeight="1">
      <c r="B104" s="167"/>
      <c r="C104" s="168" t="s">
        <v>151</v>
      </c>
      <c r="D104" s="168" t="s">
        <v>124</v>
      </c>
      <c r="E104" s="169" t="s">
        <v>721</v>
      </c>
      <c r="F104" s="170" t="s">
        <v>722</v>
      </c>
      <c r="G104" s="171" t="s">
        <v>194</v>
      </c>
      <c r="H104" s="172">
        <v>14.529999999999999</v>
      </c>
      <c r="I104" s="173">
        <v>106</v>
      </c>
      <c r="J104" s="173">
        <f>ROUND(I104*H104,2)</f>
        <v>1540.1800000000001</v>
      </c>
      <c r="K104" s="170" t="s">
        <v>128</v>
      </c>
      <c r="L104" s="39"/>
      <c r="M104" s="174" t="s">
        <v>5</v>
      </c>
      <c r="N104" s="175" t="s">
        <v>37</v>
      </c>
      <c r="O104" s="176">
        <v>0</v>
      </c>
      <c r="P104" s="176">
        <f>O104*H104</f>
        <v>0</v>
      </c>
      <c r="Q104" s="176">
        <v>0</v>
      </c>
      <c r="R104" s="176">
        <f>Q104*H104</f>
        <v>0</v>
      </c>
      <c r="S104" s="176">
        <v>0</v>
      </c>
      <c r="T104" s="177">
        <f>S104*H104</f>
        <v>0</v>
      </c>
      <c r="AR104" s="23" t="s">
        <v>123</v>
      </c>
      <c r="AT104" s="23" t="s">
        <v>124</v>
      </c>
      <c r="AU104" s="23" t="s">
        <v>76</v>
      </c>
      <c r="AY104" s="23" t="s">
        <v>120</v>
      </c>
      <c r="BE104" s="178">
        <f>IF(N104="základní",J104,0)</f>
        <v>1540.1800000000001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3" t="s">
        <v>74</v>
      </c>
      <c r="BK104" s="178">
        <f>ROUND(I104*H104,2)</f>
        <v>1540.1800000000001</v>
      </c>
      <c r="BL104" s="23" t="s">
        <v>123</v>
      </c>
      <c r="BM104" s="23" t="s">
        <v>723</v>
      </c>
    </row>
    <row r="105" s="1" customFormat="1">
      <c r="B105" s="39"/>
      <c r="D105" s="179" t="s">
        <v>131</v>
      </c>
      <c r="F105" s="180" t="s">
        <v>722</v>
      </c>
      <c r="L105" s="39"/>
      <c r="M105" s="181"/>
      <c r="N105" s="40"/>
      <c r="O105" s="40"/>
      <c r="P105" s="40"/>
      <c r="Q105" s="40"/>
      <c r="R105" s="40"/>
      <c r="S105" s="40"/>
      <c r="T105" s="78"/>
      <c r="AT105" s="23" t="s">
        <v>131</v>
      </c>
      <c r="AU105" s="23" t="s">
        <v>76</v>
      </c>
    </row>
    <row r="106" s="1" customFormat="1">
      <c r="B106" s="39"/>
      <c r="D106" s="179" t="s">
        <v>133</v>
      </c>
      <c r="F106" s="182" t="s">
        <v>724</v>
      </c>
      <c r="L106" s="39"/>
      <c r="M106" s="181"/>
      <c r="N106" s="40"/>
      <c r="O106" s="40"/>
      <c r="P106" s="40"/>
      <c r="Q106" s="40"/>
      <c r="R106" s="40"/>
      <c r="S106" s="40"/>
      <c r="T106" s="78"/>
      <c r="AT106" s="23" t="s">
        <v>133</v>
      </c>
      <c r="AU106" s="23" t="s">
        <v>76</v>
      </c>
    </row>
    <row r="107" s="10" customFormat="1">
      <c r="B107" s="183"/>
      <c r="D107" s="179" t="s">
        <v>144</v>
      </c>
      <c r="E107" s="184" t="s">
        <v>5</v>
      </c>
      <c r="F107" s="185" t="s">
        <v>797</v>
      </c>
      <c r="H107" s="186">
        <v>14.529999999999999</v>
      </c>
      <c r="L107" s="183"/>
      <c r="M107" s="187"/>
      <c r="N107" s="188"/>
      <c r="O107" s="188"/>
      <c r="P107" s="188"/>
      <c r="Q107" s="188"/>
      <c r="R107" s="188"/>
      <c r="S107" s="188"/>
      <c r="T107" s="189"/>
      <c r="AT107" s="184" t="s">
        <v>144</v>
      </c>
      <c r="AU107" s="184" t="s">
        <v>76</v>
      </c>
      <c r="AV107" s="10" t="s">
        <v>76</v>
      </c>
      <c r="AW107" s="10" t="s">
        <v>30</v>
      </c>
      <c r="AX107" s="10" t="s">
        <v>74</v>
      </c>
      <c r="AY107" s="184" t="s">
        <v>120</v>
      </c>
    </row>
    <row r="108" s="1" customFormat="1" ht="16.5" customHeight="1">
      <c r="B108" s="167"/>
      <c r="C108" s="168" t="s">
        <v>157</v>
      </c>
      <c r="D108" s="168" t="s">
        <v>124</v>
      </c>
      <c r="E108" s="169" t="s">
        <v>725</v>
      </c>
      <c r="F108" s="170" t="s">
        <v>726</v>
      </c>
      <c r="G108" s="171" t="s">
        <v>194</v>
      </c>
      <c r="H108" s="172">
        <v>8.3399999999999999</v>
      </c>
      <c r="I108" s="173">
        <v>730</v>
      </c>
      <c r="J108" s="173">
        <f>ROUND(I108*H108,2)</f>
        <v>6088.1999999999998</v>
      </c>
      <c r="K108" s="170" t="s">
        <v>128</v>
      </c>
      <c r="L108" s="39"/>
      <c r="M108" s="174" t="s">
        <v>5</v>
      </c>
      <c r="N108" s="175" t="s">
        <v>37</v>
      </c>
      <c r="O108" s="176">
        <v>0</v>
      </c>
      <c r="P108" s="176">
        <f>O108*H108</f>
        <v>0</v>
      </c>
      <c r="Q108" s="176">
        <v>0</v>
      </c>
      <c r="R108" s="176">
        <f>Q108*H108</f>
        <v>0</v>
      </c>
      <c r="S108" s="176">
        <v>0</v>
      </c>
      <c r="T108" s="177">
        <f>S108*H108</f>
        <v>0</v>
      </c>
      <c r="AR108" s="23" t="s">
        <v>123</v>
      </c>
      <c r="AT108" s="23" t="s">
        <v>124</v>
      </c>
      <c r="AU108" s="23" t="s">
        <v>76</v>
      </c>
      <c r="AY108" s="23" t="s">
        <v>120</v>
      </c>
      <c r="BE108" s="178">
        <f>IF(N108="základní",J108,0)</f>
        <v>6088.1999999999998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23" t="s">
        <v>74</v>
      </c>
      <c r="BK108" s="178">
        <f>ROUND(I108*H108,2)</f>
        <v>6088.1999999999998</v>
      </c>
      <c r="BL108" s="23" t="s">
        <v>123</v>
      </c>
      <c r="BM108" s="23" t="s">
        <v>727</v>
      </c>
    </row>
    <row r="109" s="1" customFormat="1">
      <c r="B109" s="39"/>
      <c r="D109" s="179" t="s">
        <v>131</v>
      </c>
      <c r="F109" s="180" t="s">
        <v>726</v>
      </c>
      <c r="L109" s="39"/>
      <c r="M109" s="181"/>
      <c r="N109" s="40"/>
      <c r="O109" s="40"/>
      <c r="P109" s="40"/>
      <c r="Q109" s="40"/>
      <c r="R109" s="40"/>
      <c r="S109" s="40"/>
      <c r="T109" s="78"/>
      <c r="AT109" s="23" t="s">
        <v>131</v>
      </c>
      <c r="AU109" s="23" t="s">
        <v>76</v>
      </c>
    </row>
    <row r="110" s="1" customFormat="1">
      <c r="B110" s="39"/>
      <c r="D110" s="179" t="s">
        <v>133</v>
      </c>
      <c r="F110" s="182" t="s">
        <v>728</v>
      </c>
      <c r="L110" s="39"/>
      <c r="M110" s="181"/>
      <c r="N110" s="40"/>
      <c r="O110" s="40"/>
      <c r="P110" s="40"/>
      <c r="Q110" s="40"/>
      <c r="R110" s="40"/>
      <c r="S110" s="40"/>
      <c r="T110" s="78"/>
      <c r="AT110" s="23" t="s">
        <v>133</v>
      </c>
      <c r="AU110" s="23" t="s">
        <v>76</v>
      </c>
    </row>
    <row r="111" s="10" customFormat="1">
      <c r="B111" s="183"/>
      <c r="D111" s="179" t="s">
        <v>144</v>
      </c>
      <c r="E111" s="184" t="s">
        <v>5</v>
      </c>
      <c r="F111" s="185" t="s">
        <v>798</v>
      </c>
      <c r="H111" s="186">
        <v>8.3399999999999999</v>
      </c>
      <c r="L111" s="183"/>
      <c r="M111" s="187"/>
      <c r="N111" s="188"/>
      <c r="O111" s="188"/>
      <c r="P111" s="188"/>
      <c r="Q111" s="188"/>
      <c r="R111" s="188"/>
      <c r="S111" s="188"/>
      <c r="T111" s="189"/>
      <c r="AT111" s="184" t="s">
        <v>144</v>
      </c>
      <c r="AU111" s="184" t="s">
        <v>76</v>
      </c>
      <c r="AV111" s="10" t="s">
        <v>76</v>
      </c>
      <c r="AW111" s="10" t="s">
        <v>30</v>
      </c>
      <c r="AX111" s="10" t="s">
        <v>74</v>
      </c>
      <c r="AY111" s="184" t="s">
        <v>120</v>
      </c>
    </row>
    <row r="112" s="9" customFormat="1" ht="29.88" customHeight="1">
      <c r="B112" s="157"/>
      <c r="D112" s="158" t="s">
        <v>65</v>
      </c>
      <c r="E112" s="199" t="s">
        <v>76</v>
      </c>
      <c r="F112" s="199" t="s">
        <v>316</v>
      </c>
      <c r="J112" s="200">
        <f>BK112</f>
        <v>2347.8000000000002</v>
      </c>
      <c r="L112" s="157"/>
      <c r="M112" s="161"/>
      <c r="N112" s="162"/>
      <c r="O112" s="162"/>
      <c r="P112" s="163">
        <f>SUM(P113:P116)</f>
        <v>0</v>
      </c>
      <c r="Q112" s="162"/>
      <c r="R112" s="163">
        <f>SUM(R113:R116)</f>
        <v>0</v>
      </c>
      <c r="S112" s="162"/>
      <c r="T112" s="164">
        <f>SUM(T113:T116)</f>
        <v>0</v>
      </c>
      <c r="AR112" s="158" t="s">
        <v>74</v>
      </c>
      <c r="AT112" s="165" t="s">
        <v>65</v>
      </c>
      <c r="AU112" s="165" t="s">
        <v>74</v>
      </c>
      <c r="AY112" s="158" t="s">
        <v>120</v>
      </c>
      <c r="BK112" s="166">
        <f>SUM(BK113:BK116)</f>
        <v>2347.8000000000002</v>
      </c>
    </row>
    <row r="113" s="1" customFormat="1" ht="16.5" customHeight="1">
      <c r="B113" s="167"/>
      <c r="C113" s="168" t="s">
        <v>162</v>
      </c>
      <c r="D113" s="168" t="s">
        <v>124</v>
      </c>
      <c r="E113" s="169" t="s">
        <v>799</v>
      </c>
      <c r="F113" s="170" t="s">
        <v>800</v>
      </c>
      <c r="G113" s="171" t="s">
        <v>194</v>
      </c>
      <c r="H113" s="172">
        <v>0.78000000000000003</v>
      </c>
      <c r="I113" s="173">
        <v>3010</v>
      </c>
      <c r="J113" s="173">
        <f>ROUND(I113*H113,2)</f>
        <v>2347.8000000000002</v>
      </c>
      <c r="K113" s="170" t="s">
        <v>128</v>
      </c>
      <c r="L113" s="39"/>
      <c r="M113" s="174" t="s">
        <v>5</v>
      </c>
      <c r="N113" s="175" t="s">
        <v>37</v>
      </c>
      <c r="O113" s="176">
        <v>0</v>
      </c>
      <c r="P113" s="176">
        <f>O113*H113</f>
        <v>0</v>
      </c>
      <c r="Q113" s="176">
        <v>0</v>
      </c>
      <c r="R113" s="176">
        <f>Q113*H113</f>
        <v>0</v>
      </c>
      <c r="S113" s="176">
        <v>0</v>
      </c>
      <c r="T113" s="177">
        <f>S113*H113</f>
        <v>0</v>
      </c>
      <c r="AR113" s="23" t="s">
        <v>123</v>
      </c>
      <c r="AT113" s="23" t="s">
        <v>124</v>
      </c>
      <c r="AU113" s="23" t="s">
        <v>76</v>
      </c>
      <c r="AY113" s="23" t="s">
        <v>120</v>
      </c>
      <c r="BE113" s="178">
        <f>IF(N113="základní",J113,0)</f>
        <v>2347.8000000000002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23" t="s">
        <v>74</v>
      </c>
      <c r="BK113" s="178">
        <f>ROUND(I113*H113,2)</f>
        <v>2347.8000000000002</v>
      </c>
      <c r="BL113" s="23" t="s">
        <v>123</v>
      </c>
      <c r="BM113" s="23" t="s">
        <v>801</v>
      </c>
    </row>
    <row r="114" s="1" customFormat="1">
      <c r="B114" s="39"/>
      <c r="D114" s="179" t="s">
        <v>131</v>
      </c>
      <c r="F114" s="180" t="s">
        <v>800</v>
      </c>
      <c r="L114" s="39"/>
      <c r="M114" s="181"/>
      <c r="N114" s="40"/>
      <c r="O114" s="40"/>
      <c r="P114" s="40"/>
      <c r="Q114" s="40"/>
      <c r="R114" s="40"/>
      <c r="S114" s="40"/>
      <c r="T114" s="78"/>
      <c r="AT114" s="23" t="s">
        <v>131</v>
      </c>
      <c r="AU114" s="23" t="s">
        <v>76</v>
      </c>
    </row>
    <row r="115" s="1" customFormat="1">
      <c r="B115" s="39"/>
      <c r="D115" s="179" t="s">
        <v>133</v>
      </c>
      <c r="F115" s="182" t="s">
        <v>802</v>
      </c>
      <c r="L115" s="39"/>
      <c r="M115" s="181"/>
      <c r="N115" s="40"/>
      <c r="O115" s="40"/>
      <c r="P115" s="40"/>
      <c r="Q115" s="40"/>
      <c r="R115" s="40"/>
      <c r="S115" s="40"/>
      <c r="T115" s="78"/>
      <c r="AT115" s="23" t="s">
        <v>133</v>
      </c>
      <c r="AU115" s="23" t="s">
        <v>76</v>
      </c>
    </row>
    <row r="116" s="10" customFormat="1">
      <c r="B116" s="183"/>
      <c r="D116" s="179" t="s">
        <v>144</v>
      </c>
      <c r="E116" s="184" t="s">
        <v>5</v>
      </c>
      <c r="F116" s="185" t="s">
        <v>803</v>
      </c>
      <c r="H116" s="186">
        <v>0.78000000000000003</v>
      </c>
      <c r="L116" s="183"/>
      <c r="M116" s="187"/>
      <c r="N116" s="188"/>
      <c r="O116" s="188"/>
      <c r="P116" s="188"/>
      <c r="Q116" s="188"/>
      <c r="R116" s="188"/>
      <c r="S116" s="188"/>
      <c r="T116" s="189"/>
      <c r="AT116" s="184" t="s">
        <v>144</v>
      </c>
      <c r="AU116" s="184" t="s">
        <v>76</v>
      </c>
      <c r="AV116" s="10" t="s">
        <v>76</v>
      </c>
      <c r="AW116" s="10" t="s">
        <v>30</v>
      </c>
      <c r="AX116" s="10" t="s">
        <v>74</v>
      </c>
      <c r="AY116" s="184" t="s">
        <v>120</v>
      </c>
    </row>
    <row r="117" s="9" customFormat="1" ht="29.88" customHeight="1">
      <c r="B117" s="157"/>
      <c r="D117" s="158" t="s">
        <v>65</v>
      </c>
      <c r="E117" s="199" t="s">
        <v>139</v>
      </c>
      <c r="F117" s="199" t="s">
        <v>348</v>
      </c>
      <c r="J117" s="200">
        <f>BK117</f>
        <v>4098.1999999999998</v>
      </c>
      <c r="L117" s="157"/>
      <c r="M117" s="161"/>
      <c r="N117" s="162"/>
      <c r="O117" s="162"/>
      <c r="P117" s="163">
        <f>SUM(P118:P121)</f>
        <v>0</v>
      </c>
      <c r="Q117" s="162"/>
      <c r="R117" s="163">
        <f>SUM(R118:R121)</f>
        <v>0</v>
      </c>
      <c r="S117" s="162"/>
      <c r="T117" s="164">
        <f>SUM(T118:T121)</f>
        <v>0</v>
      </c>
      <c r="AR117" s="158" t="s">
        <v>74</v>
      </c>
      <c r="AT117" s="165" t="s">
        <v>65</v>
      </c>
      <c r="AU117" s="165" t="s">
        <v>74</v>
      </c>
      <c r="AY117" s="158" t="s">
        <v>120</v>
      </c>
      <c r="BK117" s="166">
        <f>SUM(BK118:BK121)</f>
        <v>4098.1999999999998</v>
      </c>
    </row>
    <row r="118" s="1" customFormat="1" ht="16.5" customHeight="1">
      <c r="B118" s="167"/>
      <c r="C118" s="168" t="s">
        <v>167</v>
      </c>
      <c r="D118" s="168" t="s">
        <v>124</v>
      </c>
      <c r="E118" s="169" t="s">
        <v>804</v>
      </c>
      <c r="F118" s="170" t="s">
        <v>805</v>
      </c>
      <c r="G118" s="171" t="s">
        <v>194</v>
      </c>
      <c r="H118" s="172">
        <v>0.66100000000000003</v>
      </c>
      <c r="I118" s="173">
        <v>6200</v>
      </c>
      <c r="J118" s="173">
        <f>ROUND(I118*H118,2)</f>
        <v>4098.1999999999998</v>
      </c>
      <c r="K118" s="170" t="s">
        <v>128</v>
      </c>
      <c r="L118" s="39"/>
      <c r="M118" s="174" t="s">
        <v>5</v>
      </c>
      <c r="N118" s="175" t="s">
        <v>37</v>
      </c>
      <c r="O118" s="176">
        <v>0</v>
      </c>
      <c r="P118" s="176">
        <f>O118*H118</f>
        <v>0</v>
      </c>
      <c r="Q118" s="176">
        <v>0</v>
      </c>
      <c r="R118" s="176">
        <f>Q118*H118</f>
        <v>0</v>
      </c>
      <c r="S118" s="176">
        <v>0</v>
      </c>
      <c r="T118" s="177">
        <f>S118*H118</f>
        <v>0</v>
      </c>
      <c r="AR118" s="23" t="s">
        <v>123</v>
      </c>
      <c r="AT118" s="23" t="s">
        <v>124</v>
      </c>
      <c r="AU118" s="23" t="s">
        <v>76</v>
      </c>
      <c r="AY118" s="23" t="s">
        <v>120</v>
      </c>
      <c r="BE118" s="178">
        <f>IF(N118="základní",J118,0)</f>
        <v>4098.1999999999998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3" t="s">
        <v>74</v>
      </c>
      <c r="BK118" s="178">
        <f>ROUND(I118*H118,2)</f>
        <v>4098.1999999999998</v>
      </c>
      <c r="BL118" s="23" t="s">
        <v>123</v>
      </c>
      <c r="BM118" s="23" t="s">
        <v>806</v>
      </c>
    </row>
    <row r="119" s="1" customFormat="1">
      <c r="B119" s="39"/>
      <c r="D119" s="179" t="s">
        <v>131</v>
      </c>
      <c r="F119" s="180" t="s">
        <v>805</v>
      </c>
      <c r="L119" s="39"/>
      <c r="M119" s="181"/>
      <c r="N119" s="40"/>
      <c r="O119" s="40"/>
      <c r="P119" s="40"/>
      <c r="Q119" s="40"/>
      <c r="R119" s="40"/>
      <c r="S119" s="40"/>
      <c r="T119" s="78"/>
      <c r="AT119" s="23" t="s">
        <v>131</v>
      </c>
      <c r="AU119" s="23" t="s">
        <v>76</v>
      </c>
    </row>
    <row r="120" s="1" customFormat="1">
      <c r="B120" s="39"/>
      <c r="D120" s="179" t="s">
        <v>133</v>
      </c>
      <c r="F120" s="182" t="s">
        <v>802</v>
      </c>
      <c r="L120" s="39"/>
      <c r="M120" s="181"/>
      <c r="N120" s="40"/>
      <c r="O120" s="40"/>
      <c r="P120" s="40"/>
      <c r="Q120" s="40"/>
      <c r="R120" s="40"/>
      <c r="S120" s="40"/>
      <c r="T120" s="78"/>
      <c r="AT120" s="23" t="s">
        <v>133</v>
      </c>
      <c r="AU120" s="23" t="s">
        <v>76</v>
      </c>
    </row>
    <row r="121" s="10" customFormat="1">
      <c r="B121" s="183"/>
      <c r="D121" s="179" t="s">
        <v>144</v>
      </c>
      <c r="E121" s="184" t="s">
        <v>5</v>
      </c>
      <c r="F121" s="185" t="s">
        <v>807</v>
      </c>
      <c r="H121" s="186">
        <v>0.66100000000000003</v>
      </c>
      <c r="L121" s="183"/>
      <c r="M121" s="187"/>
      <c r="N121" s="188"/>
      <c r="O121" s="188"/>
      <c r="P121" s="188"/>
      <c r="Q121" s="188"/>
      <c r="R121" s="188"/>
      <c r="S121" s="188"/>
      <c r="T121" s="189"/>
      <c r="AT121" s="184" t="s">
        <v>144</v>
      </c>
      <c r="AU121" s="184" t="s">
        <v>76</v>
      </c>
      <c r="AV121" s="10" t="s">
        <v>76</v>
      </c>
      <c r="AW121" s="10" t="s">
        <v>30</v>
      </c>
      <c r="AX121" s="10" t="s">
        <v>74</v>
      </c>
      <c r="AY121" s="184" t="s">
        <v>120</v>
      </c>
    </row>
    <row r="122" s="9" customFormat="1" ht="29.88" customHeight="1">
      <c r="B122" s="157"/>
      <c r="D122" s="158" t="s">
        <v>65</v>
      </c>
      <c r="E122" s="199" t="s">
        <v>123</v>
      </c>
      <c r="F122" s="199" t="s">
        <v>391</v>
      </c>
      <c r="J122" s="200">
        <f>BK122</f>
        <v>1640.3199999999999</v>
      </c>
      <c r="L122" s="157"/>
      <c r="M122" s="161"/>
      <c r="N122" s="162"/>
      <c r="O122" s="162"/>
      <c r="P122" s="163">
        <f>SUM(P123:P126)</f>
        <v>0</v>
      </c>
      <c r="Q122" s="162"/>
      <c r="R122" s="163">
        <f>SUM(R123:R126)</f>
        <v>0</v>
      </c>
      <c r="S122" s="162"/>
      <c r="T122" s="164">
        <f>SUM(T123:T126)</f>
        <v>0</v>
      </c>
      <c r="AR122" s="158" t="s">
        <v>74</v>
      </c>
      <c r="AT122" s="165" t="s">
        <v>65</v>
      </c>
      <c r="AU122" s="165" t="s">
        <v>74</v>
      </c>
      <c r="AY122" s="158" t="s">
        <v>120</v>
      </c>
      <c r="BK122" s="166">
        <f>SUM(BK123:BK126)</f>
        <v>1640.3199999999999</v>
      </c>
    </row>
    <row r="123" s="1" customFormat="1" ht="16.5" customHeight="1">
      <c r="B123" s="167"/>
      <c r="C123" s="168" t="s">
        <v>171</v>
      </c>
      <c r="D123" s="168" t="s">
        <v>124</v>
      </c>
      <c r="E123" s="169" t="s">
        <v>729</v>
      </c>
      <c r="F123" s="170" t="s">
        <v>730</v>
      </c>
      <c r="G123" s="171" t="s">
        <v>194</v>
      </c>
      <c r="H123" s="172">
        <v>2.3300000000000001</v>
      </c>
      <c r="I123" s="173">
        <v>704</v>
      </c>
      <c r="J123" s="173">
        <f>ROUND(I123*H123,2)</f>
        <v>1640.3199999999999</v>
      </c>
      <c r="K123" s="170" t="s">
        <v>128</v>
      </c>
      <c r="L123" s="39"/>
      <c r="M123" s="174" t="s">
        <v>5</v>
      </c>
      <c r="N123" s="175" t="s">
        <v>37</v>
      </c>
      <c r="O123" s="176">
        <v>0</v>
      </c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AR123" s="23" t="s">
        <v>123</v>
      </c>
      <c r="AT123" s="23" t="s">
        <v>124</v>
      </c>
      <c r="AU123" s="23" t="s">
        <v>76</v>
      </c>
      <c r="AY123" s="23" t="s">
        <v>120</v>
      </c>
      <c r="BE123" s="178">
        <f>IF(N123="základní",J123,0)</f>
        <v>1640.3199999999999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23" t="s">
        <v>74</v>
      </c>
      <c r="BK123" s="178">
        <f>ROUND(I123*H123,2)</f>
        <v>1640.3199999999999</v>
      </c>
      <c r="BL123" s="23" t="s">
        <v>123</v>
      </c>
      <c r="BM123" s="23" t="s">
        <v>731</v>
      </c>
    </row>
    <row r="124" s="1" customFormat="1">
      <c r="B124" s="39"/>
      <c r="D124" s="179" t="s">
        <v>131</v>
      </c>
      <c r="F124" s="180" t="s">
        <v>730</v>
      </c>
      <c r="L124" s="39"/>
      <c r="M124" s="181"/>
      <c r="N124" s="40"/>
      <c r="O124" s="40"/>
      <c r="P124" s="40"/>
      <c r="Q124" s="40"/>
      <c r="R124" s="40"/>
      <c r="S124" s="40"/>
      <c r="T124" s="78"/>
      <c r="AT124" s="23" t="s">
        <v>131</v>
      </c>
      <c r="AU124" s="23" t="s">
        <v>76</v>
      </c>
    </row>
    <row r="125" s="1" customFormat="1">
      <c r="B125" s="39"/>
      <c r="D125" s="179" t="s">
        <v>133</v>
      </c>
      <c r="F125" s="182" t="s">
        <v>346</v>
      </c>
      <c r="L125" s="39"/>
      <c r="M125" s="181"/>
      <c r="N125" s="40"/>
      <c r="O125" s="40"/>
      <c r="P125" s="40"/>
      <c r="Q125" s="40"/>
      <c r="R125" s="40"/>
      <c r="S125" s="40"/>
      <c r="T125" s="78"/>
      <c r="AT125" s="23" t="s">
        <v>133</v>
      </c>
      <c r="AU125" s="23" t="s">
        <v>76</v>
      </c>
    </row>
    <row r="126" s="10" customFormat="1">
      <c r="B126" s="183"/>
      <c r="D126" s="179" t="s">
        <v>144</v>
      </c>
      <c r="E126" s="184" t="s">
        <v>5</v>
      </c>
      <c r="F126" s="185" t="s">
        <v>808</v>
      </c>
      <c r="H126" s="186">
        <v>2.3300000000000001</v>
      </c>
      <c r="L126" s="183"/>
      <c r="M126" s="187"/>
      <c r="N126" s="188"/>
      <c r="O126" s="188"/>
      <c r="P126" s="188"/>
      <c r="Q126" s="188"/>
      <c r="R126" s="188"/>
      <c r="S126" s="188"/>
      <c r="T126" s="189"/>
      <c r="AT126" s="184" t="s">
        <v>144</v>
      </c>
      <c r="AU126" s="184" t="s">
        <v>76</v>
      </c>
      <c r="AV126" s="10" t="s">
        <v>76</v>
      </c>
      <c r="AW126" s="10" t="s">
        <v>30</v>
      </c>
      <c r="AX126" s="10" t="s">
        <v>74</v>
      </c>
      <c r="AY126" s="184" t="s">
        <v>120</v>
      </c>
    </row>
    <row r="127" s="9" customFormat="1" ht="29.88" customHeight="1">
      <c r="B127" s="157"/>
      <c r="D127" s="158" t="s">
        <v>65</v>
      </c>
      <c r="E127" s="199" t="s">
        <v>151</v>
      </c>
      <c r="F127" s="199" t="s">
        <v>210</v>
      </c>
      <c r="J127" s="200">
        <f>BK127</f>
        <v>1433.1199999999999</v>
      </c>
      <c r="L127" s="157"/>
      <c r="M127" s="161"/>
      <c r="N127" s="162"/>
      <c r="O127" s="162"/>
      <c r="P127" s="163">
        <f>SUM(P128:P131)</f>
        <v>0</v>
      </c>
      <c r="Q127" s="162"/>
      <c r="R127" s="163">
        <f>SUM(R128:R131)</f>
        <v>0</v>
      </c>
      <c r="S127" s="162"/>
      <c r="T127" s="164">
        <f>SUM(T128:T131)</f>
        <v>0</v>
      </c>
      <c r="AR127" s="158" t="s">
        <v>74</v>
      </c>
      <c r="AT127" s="165" t="s">
        <v>65</v>
      </c>
      <c r="AU127" s="165" t="s">
        <v>74</v>
      </c>
      <c r="AY127" s="158" t="s">
        <v>120</v>
      </c>
      <c r="BK127" s="166">
        <f>SUM(BK128:BK131)</f>
        <v>1433.1199999999999</v>
      </c>
    </row>
    <row r="128" s="1" customFormat="1" ht="16.5" customHeight="1">
      <c r="B128" s="167"/>
      <c r="C128" s="168" t="s">
        <v>176</v>
      </c>
      <c r="D128" s="168" t="s">
        <v>124</v>
      </c>
      <c r="E128" s="169" t="s">
        <v>732</v>
      </c>
      <c r="F128" s="170" t="s">
        <v>733</v>
      </c>
      <c r="G128" s="171" t="s">
        <v>194</v>
      </c>
      <c r="H128" s="172">
        <v>2.0800000000000001</v>
      </c>
      <c r="I128" s="173">
        <v>689</v>
      </c>
      <c r="J128" s="173">
        <f>ROUND(I128*H128,2)</f>
        <v>1433.1199999999999</v>
      </c>
      <c r="K128" s="170" t="s">
        <v>128</v>
      </c>
      <c r="L128" s="39"/>
      <c r="M128" s="174" t="s">
        <v>5</v>
      </c>
      <c r="N128" s="175" t="s">
        <v>37</v>
      </c>
      <c r="O128" s="176">
        <v>0</v>
      </c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AR128" s="23" t="s">
        <v>123</v>
      </c>
      <c r="AT128" s="23" t="s">
        <v>124</v>
      </c>
      <c r="AU128" s="23" t="s">
        <v>76</v>
      </c>
      <c r="AY128" s="23" t="s">
        <v>120</v>
      </c>
      <c r="BE128" s="178">
        <f>IF(N128="základní",J128,0)</f>
        <v>1433.1199999999999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23" t="s">
        <v>74</v>
      </c>
      <c r="BK128" s="178">
        <f>ROUND(I128*H128,2)</f>
        <v>1433.1199999999999</v>
      </c>
      <c r="BL128" s="23" t="s">
        <v>123</v>
      </c>
      <c r="BM128" s="23" t="s">
        <v>734</v>
      </c>
    </row>
    <row r="129" s="1" customFormat="1">
      <c r="B129" s="39"/>
      <c r="D129" s="179" t="s">
        <v>131</v>
      </c>
      <c r="F129" s="180" t="s">
        <v>733</v>
      </c>
      <c r="L129" s="39"/>
      <c r="M129" s="181"/>
      <c r="N129" s="40"/>
      <c r="O129" s="40"/>
      <c r="P129" s="40"/>
      <c r="Q129" s="40"/>
      <c r="R129" s="40"/>
      <c r="S129" s="40"/>
      <c r="T129" s="78"/>
      <c r="AT129" s="23" t="s">
        <v>131</v>
      </c>
      <c r="AU129" s="23" t="s">
        <v>76</v>
      </c>
    </row>
    <row r="130" s="1" customFormat="1">
      <c r="B130" s="39"/>
      <c r="D130" s="179" t="s">
        <v>133</v>
      </c>
      <c r="F130" s="182" t="s">
        <v>221</v>
      </c>
      <c r="L130" s="39"/>
      <c r="M130" s="181"/>
      <c r="N130" s="40"/>
      <c r="O130" s="40"/>
      <c r="P130" s="40"/>
      <c r="Q130" s="40"/>
      <c r="R130" s="40"/>
      <c r="S130" s="40"/>
      <c r="T130" s="78"/>
      <c r="AT130" s="23" t="s">
        <v>133</v>
      </c>
      <c r="AU130" s="23" t="s">
        <v>76</v>
      </c>
    </row>
    <row r="131" s="10" customFormat="1">
      <c r="B131" s="183"/>
      <c r="D131" s="179" t="s">
        <v>144</v>
      </c>
      <c r="E131" s="184" t="s">
        <v>5</v>
      </c>
      <c r="F131" s="185" t="s">
        <v>809</v>
      </c>
      <c r="H131" s="186">
        <v>2.0800000000000001</v>
      </c>
      <c r="L131" s="183"/>
      <c r="M131" s="187"/>
      <c r="N131" s="188"/>
      <c r="O131" s="188"/>
      <c r="P131" s="188"/>
      <c r="Q131" s="188"/>
      <c r="R131" s="188"/>
      <c r="S131" s="188"/>
      <c r="T131" s="189"/>
      <c r="AT131" s="184" t="s">
        <v>144</v>
      </c>
      <c r="AU131" s="184" t="s">
        <v>76</v>
      </c>
      <c r="AV131" s="10" t="s">
        <v>76</v>
      </c>
      <c r="AW131" s="10" t="s">
        <v>30</v>
      </c>
      <c r="AX131" s="10" t="s">
        <v>66</v>
      </c>
      <c r="AY131" s="184" t="s">
        <v>120</v>
      </c>
    </row>
    <row r="132" s="9" customFormat="1" ht="29.88" customHeight="1">
      <c r="B132" s="157"/>
      <c r="D132" s="158" t="s">
        <v>65</v>
      </c>
      <c r="E132" s="199" t="s">
        <v>167</v>
      </c>
      <c r="F132" s="199" t="s">
        <v>455</v>
      </c>
      <c r="J132" s="200">
        <f>BK132</f>
        <v>54972.900000000001</v>
      </c>
      <c r="L132" s="157"/>
      <c r="M132" s="161"/>
      <c r="N132" s="162"/>
      <c r="O132" s="162"/>
      <c r="P132" s="163">
        <f>SUM(P133:P179)</f>
        <v>0</v>
      </c>
      <c r="Q132" s="162"/>
      <c r="R132" s="163">
        <f>SUM(R133:R179)</f>
        <v>0</v>
      </c>
      <c r="S132" s="162"/>
      <c r="T132" s="164">
        <f>SUM(T133:T179)</f>
        <v>0</v>
      </c>
      <c r="AR132" s="158" t="s">
        <v>74</v>
      </c>
      <c r="AT132" s="165" t="s">
        <v>65</v>
      </c>
      <c r="AU132" s="165" t="s">
        <v>74</v>
      </c>
      <c r="AY132" s="158" t="s">
        <v>120</v>
      </c>
      <c r="BK132" s="166">
        <f>SUM(BK133:BK179)</f>
        <v>54972.900000000001</v>
      </c>
    </row>
    <row r="133" s="1" customFormat="1" ht="16.5" customHeight="1">
      <c r="B133" s="167"/>
      <c r="C133" s="168" t="s">
        <v>182</v>
      </c>
      <c r="D133" s="168" t="s">
        <v>124</v>
      </c>
      <c r="E133" s="169" t="s">
        <v>810</v>
      </c>
      <c r="F133" s="170" t="s">
        <v>811</v>
      </c>
      <c r="G133" s="171" t="s">
        <v>276</v>
      </c>
      <c r="H133" s="172">
        <v>4</v>
      </c>
      <c r="I133" s="173">
        <v>1500</v>
      </c>
      <c r="J133" s="173">
        <f>ROUND(I133*H133,2)</f>
        <v>6000</v>
      </c>
      <c r="K133" s="170" t="s">
        <v>5</v>
      </c>
      <c r="L133" s="39"/>
      <c r="M133" s="174" t="s">
        <v>5</v>
      </c>
      <c r="N133" s="175" t="s">
        <v>37</v>
      </c>
      <c r="O133" s="176">
        <v>0</v>
      </c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AR133" s="23" t="s">
        <v>123</v>
      </c>
      <c r="AT133" s="23" t="s">
        <v>124</v>
      </c>
      <c r="AU133" s="23" t="s">
        <v>76</v>
      </c>
      <c r="AY133" s="23" t="s">
        <v>120</v>
      </c>
      <c r="BE133" s="178">
        <f>IF(N133="základní",J133,0)</f>
        <v>6000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23" t="s">
        <v>74</v>
      </c>
      <c r="BK133" s="178">
        <f>ROUND(I133*H133,2)</f>
        <v>6000</v>
      </c>
      <c r="BL133" s="23" t="s">
        <v>123</v>
      </c>
      <c r="BM133" s="23" t="s">
        <v>812</v>
      </c>
    </row>
    <row r="134" s="1" customFormat="1">
      <c r="B134" s="39"/>
      <c r="D134" s="179" t="s">
        <v>131</v>
      </c>
      <c r="F134" s="180" t="s">
        <v>813</v>
      </c>
      <c r="L134" s="39"/>
      <c r="M134" s="181"/>
      <c r="N134" s="40"/>
      <c r="O134" s="40"/>
      <c r="P134" s="40"/>
      <c r="Q134" s="40"/>
      <c r="R134" s="40"/>
      <c r="S134" s="40"/>
      <c r="T134" s="78"/>
      <c r="AT134" s="23" t="s">
        <v>131</v>
      </c>
      <c r="AU134" s="23" t="s">
        <v>76</v>
      </c>
    </row>
    <row r="135" s="1" customFormat="1">
      <c r="B135" s="39"/>
      <c r="D135" s="179" t="s">
        <v>133</v>
      </c>
      <c r="F135" s="182" t="s">
        <v>814</v>
      </c>
      <c r="L135" s="39"/>
      <c r="M135" s="181"/>
      <c r="N135" s="40"/>
      <c r="O135" s="40"/>
      <c r="P135" s="40"/>
      <c r="Q135" s="40"/>
      <c r="R135" s="40"/>
      <c r="S135" s="40"/>
      <c r="T135" s="78"/>
      <c r="AT135" s="23" t="s">
        <v>133</v>
      </c>
      <c r="AU135" s="23" t="s">
        <v>76</v>
      </c>
    </row>
    <row r="136" s="10" customFormat="1">
      <c r="B136" s="183"/>
      <c r="D136" s="179" t="s">
        <v>144</v>
      </c>
      <c r="E136" s="184" t="s">
        <v>5</v>
      </c>
      <c r="F136" s="185" t="s">
        <v>815</v>
      </c>
      <c r="H136" s="186">
        <v>1</v>
      </c>
      <c r="L136" s="183"/>
      <c r="M136" s="187"/>
      <c r="N136" s="188"/>
      <c r="O136" s="188"/>
      <c r="P136" s="188"/>
      <c r="Q136" s="188"/>
      <c r="R136" s="188"/>
      <c r="S136" s="188"/>
      <c r="T136" s="189"/>
      <c r="AT136" s="184" t="s">
        <v>144</v>
      </c>
      <c r="AU136" s="184" t="s">
        <v>76</v>
      </c>
      <c r="AV136" s="10" t="s">
        <v>76</v>
      </c>
      <c r="AW136" s="10" t="s">
        <v>30</v>
      </c>
      <c r="AX136" s="10" t="s">
        <v>66</v>
      </c>
      <c r="AY136" s="184" t="s">
        <v>120</v>
      </c>
    </row>
    <row r="137" s="10" customFormat="1">
      <c r="B137" s="183"/>
      <c r="D137" s="179" t="s">
        <v>144</v>
      </c>
      <c r="E137" s="184" t="s">
        <v>5</v>
      </c>
      <c r="F137" s="185" t="s">
        <v>816</v>
      </c>
      <c r="H137" s="186">
        <v>1</v>
      </c>
      <c r="L137" s="183"/>
      <c r="M137" s="187"/>
      <c r="N137" s="188"/>
      <c r="O137" s="188"/>
      <c r="P137" s="188"/>
      <c r="Q137" s="188"/>
      <c r="R137" s="188"/>
      <c r="S137" s="188"/>
      <c r="T137" s="189"/>
      <c r="AT137" s="184" t="s">
        <v>144</v>
      </c>
      <c r="AU137" s="184" t="s">
        <v>76</v>
      </c>
      <c r="AV137" s="10" t="s">
        <v>76</v>
      </c>
      <c r="AW137" s="10" t="s">
        <v>30</v>
      </c>
      <c r="AX137" s="10" t="s">
        <v>66</v>
      </c>
      <c r="AY137" s="184" t="s">
        <v>120</v>
      </c>
    </row>
    <row r="138" s="10" customFormat="1">
      <c r="B138" s="183"/>
      <c r="D138" s="179" t="s">
        <v>144</v>
      </c>
      <c r="E138" s="184" t="s">
        <v>5</v>
      </c>
      <c r="F138" s="185" t="s">
        <v>817</v>
      </c>
      <c r="H138" s="186">
        <v>2</v>
      </c>
      <c r="L138" s="183"/>
      <c r="M138" s="187"/>
      <c r="N138" s="188"/>
      <c r="O138" s="188"/>
      <c r="P138" s="188"/>
      <c r="Q138" s="188"/>
      <c r="R138" s="188"/>
      <c r="S138" s="188"/>
      <c r="T138" s="189"/>
      <c r="AT138" s="184" t="s">
        <v>144</v>
      </c>
      <c r="AU138" s="184" t="s">
        <v>76</v>
      </c>
      <c r="AV138" s="10" t="s">
        <v>76</v>
      </c>
      <c r="AW138" s="10" t="s">
        <v>30</v>
      </c>
      <c r="AX138" s="10" t="s">
        <v>66</v>
      </c>
      <c r="AY138" s="184" t="s">
        <v>120</v>
      </c>
    </row>
    <row r="139" s="1" customFormat="1" ht="16.5" customHeight="1">
      <c r="B139" s="167"/>
      <c r="C139" s="168" t="s">
        <v>323</v>
      </c>
      <c r="D139" s="168" t="s">
        <v>124</v>
      </c>
      <c r="E139" s="169" t="s">
        <v>818</v>
      </c>
      <c r="F139" s="170" t="s">
        <v>819</v>
      </c>
      <c r="G139" s="171" t="s">
        <v>249</v>
      </c>
      <c r="H139" s="172">
        <v>21.300000000000001</v>
      </c>
      <c r="I139" s="173">
        <v>406</v>
      </c>
      <c r="J139" s="173">
        <f>ROUND(I139*H139,2)</f>
        <v>8647.7999999999993</v>
      </c>
      <c r="K139" s="170" t="s">
        <v>128</v>
      </c>
      <c r="L139" s="39"/>
      <c r="M139" s="174" t="s">
        <v>5</v>
      </c>
      <c r="N139" s="175" t="s">
        <v>37</v>
      </c>
      <c r="O139" s="176">
        <v>0</v>
      </c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AR139" s="23" t="s">
        <v>123</v>
      </c>
      <c r="AT139" s="23" t="s">
        <v>124</v>
      </c>
      <c r="AU139" s="23" t="s">
        <v>76</v>
      </c>
      <c r="AY139" s="23" t="s">
        <v>120</v>
      </c>
      <c r="BE139" s="178">
        <f>IF(N139="základní",J139,0)</f>
        <v>8647.7999999999993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23" t="s">
        <v>74</v>
      </c>
      <c r="BK139" s="178">
        <f>ROUND(I139*H139,2)</f>
        <v>8647.7999999999993</v>
      </c>
      <c r="BL139" s="23" t="s">
        <v>123</v>
      </c>
      <c r="BM139" s="23" t="s">
        <v>820</v>
      </c>
    </row>
    <row r="140" s="1" customFormat="1">
      <c r="B140" s="39"/>
      <c r="D140" s="179" t="s">
        <v>131</v>
      </c>
      <c r="F140" s="180" t="s">
        <v>819</v>
      </c>
      <c r="L140" s="39"/>
      <c r="M140" s="181"/>
      <c r="N140" s="40"/>
      <c r="O140" s="40"/>
      <c r="P140" s="40"/>
      <c r="Q140" s="40"/>
      <c r="R140" s="40"/>
      <c r="S140" s="40"/>
      <c r="T140" s="78"/>
      <c r="AT140" s="23" t="s">
        <v>131</v>
      </c>
      <c r="AU140" s="23" t="s">
        <v>76</v>
      </c>
    </row>
    <row r="141" s="1" customFormat="1">
      <c r="B141" s="39"/>
      <c r="D141" s="179" t="s">
        <v>133</v>
      </c>
      <c r="F141" s="182" t="s">
        <v>814</v>
      </c>
      <c r="L141" s="39"/>
      <c r="M141" s="181"/>
      <c r="N141" s="40"/>
      <c r="O141" s="40"/>
      <c r="P141" s="40"/>
      <c r="Q141" s="40"/>
      <c r="R141" s="40"/>
      <c r="S141" s="40"/>
      <c r="T141" s="78"/>
      <c r="AT141" s="23" t="s">
        <v>133</v>
      </c>
      <c r="AU141" s="23" t="s">
        <v>76</v>
      </c>
    </row>
    <row r="142" s="10" customFormat="1">
      <c r="B142" s="183"/>
      <c r="D142" s="179" t="s">
        <v>144</v>
      </c>
      <c r="E142" s="184" t="s">
        <v>5</v>
      </c>
      <c r="F142" s="185" t="s">
        <v>821</v>
      </c>
      <c r="H142" s="186">
        <v>21.300000000000001</v>
      </c>
      <c r="L142" s="183"/>
      <c r="M142" s="187"/>
      <c r="N142" s="188"/>
      <c r="O142" s="188"/>
      <c r="P142" s="188"/>
      <c r="Q142" s="188"/>
      <c r="R142" s="188"/>
      <c r="S142" s="188"/>
      <c r="T142" s="189"/>
      <c r="AT142" s="184" t="s">
        <v>144</v>
      </c>
      <c r="AU142" s="184" t="s">
        <v>76</v>
      </c>
      <c r="AV142" s="10" t="s">
        <v>76</v>
      </c>
      <c r="AW142" s="10" t="s">
        <v>30</v>
      </c>
      <c r="AX142" s="10" t="s">
        <v>74</v>
      </c>
      <c r="AY142" s="184" t="s">
        <v>120</v>
      </c>
    </row>
    <row r="143" s="1" customFormat="1" ht="16.5" customHeight="1">
      <c r="B143" s="167"/>
      <c r="C143" s="168" t="s">
        <v>329</v>
      </c>
      <c r="D143" s="168" t="s">
        <v>124</v>
      </c>
      <c r="E143" s="169" t="s">
        <v>737</v>
      </c>
      <c r="F143" s="170" t="s">
        <v>738</v>
      </c>
      <c r="G143" s="171" t="s">
        <v>249</v>
      </c>
      <c r="H143" s="172">
        <v>21.300000000000001</v>
      </c>
      <c r="I143" s="173">
        <v>876</v>
      </c>
      <c r="J143" s="173">
        <f>ROUND(I143*H143,2)</f>
        <v>18658.799999999999</v>
      </c>
      <c r="K143" s="170" t="s">
        <v>128</v>
      </c>
      <c r="L143" s="39"/>
      <c r="M143" s="174" t="s">
        <v>5</v>
      </c>
      <c r="N143" s="175" t="s">
        <v>37</v>
      </c>
      <c r="O143" s="176">
        <v>0</v>
      </c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AR143" s="23" t="s">
        <v>123</v>
      </c>
      <c r="AT143" s="23" t="s">
        <v>124</v>
      </c>
      <c r="AU143" s="23" t="s">
        <v>76</v>
      </c>
      <c r="AY143" s="23" t="s">
        <v>120</v>
      </c>
      <c r="BE143" s="178">
        <f>IF(N143="základní",J143,0)</f>
        <v>18658.799999999999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23" t="s">
        <v>74</v>
      </c>
      <c r="BK143" s="178">
        <f>ROUND(I143*H143,2)</f>
        <v>18658.799999999999</v>
      </c>
      <c r="BL143" s="23" t="s">
        <v>123</v>
      </c>
      <c r="BM143" s="23" t="s">
        <v>822</v>
      </c>
    </row>
    <row r="144" s="1" customFormat="1">
      <c r="B144" s="39"/>
      <c r="D144" s="179" t="s">
        <v>131</v>
      </c>
      <c r="F144" s="180" t="s">
        <v>738</v>
      </c>
      <c r="L144" s="39"/>
      <c r="M144" s="181"/>
      <c r="N144" s="40"/>
      <c r="O144" s="40"/>
      <c r="P144" s="40"/>
      <c r="Q144" s="40"/>
      <c r="R144" s="40"/>
      <c r="S144" s="40"/>
      <c r="T144" s="78"/>
      <c r="AT144" s="23" t="s">
        <v>131</v>
      </c>
      <c r="AU144" s="23" t="s">
        <v>76</v>
      </c>
    </row>
    <row r="145" s="1" customFormat="1">
      <c r="B145" s="39"/>
      <c r="D145" s="179" t="s">
        <v>133</v>
      </c>
      <c r="F145" s="182" t="s">
        <v>740</v>
      </c>
      <c r="L145" s="39"/>
      <c r="M145" s="181"/>
      <c r="N145" s="40"/>
      <c r="O145" s="40"/>
      <c r="P145" s="40"/>
      <c r="Q145" s="40"/>
      <c r="R145" s="40"/>
      <c r="S145" s="40"/>
      <c r="T145" s="78"/>
      <c r="AT145" s="23" t="s">
        <v>133</v>
      </c>
      <c r="AU145" s="23" t="s">
        <v>76</v>
      </c>
    </row>
    <row r="146" s="10" customFormat="1">
      <c r="B146" s="183"/>
      <c r="D146" s="179" t="s">
        <v>144</v>
      </c>
      <c r="E146" s="184" t="s">
        <v>5</v>
      </c>
      <c r="F146" s="185" t="s">
        <v>823</v>
      </c>
      <c r="H146" s="186">
        <v>21.300000000000001</v>
      </c>
      <c r="L146" s="183"/>
      <c r="M146" s="187"/>
      <c r="N146" s="188"/>
      <c r="O146" s="188"/>
      <c r="P146" s="188"/>
      <c r="Q146" s="188"/>
      <c r="R146" s="188"/>
      <c r="S146" s="188"/>
      <c r="T146" s="189"/>
      <c r="AT146" s="184" t="s">
        <v>144</v>
      </c>
      <c r="AU146" s="184" t="s">
        <v>76</v>
      </c>
      <c r="AV146" s="10" t="s">
        <v>76</v>
      </c>
      <c r="AW146" s="10" t="s">
        <v>30</v>
      </c>
      <c r="AX146" s="10" t="s">
        <v>74</v>
      </c>
      <c r="AY146" s="184" t="s">
        <v>120</v>
      </c>
    </row>
    <row r="147" s="1" customFormat="1" ht="16.5" customHeight="1">
      <c r="B147" s="167"/>
      <c r="C147" s="168" t="s">
        <v>335</v>
      </c>
      <c r="D147" s="168" t="s">
        <v>124</v>
      </c>
      <c r="E147" s="169" t="s">
        <v>742</v>
      </c>
      <c r="F147" s="170" t="s">
        <v>743</v>
      </c>
      <c r="G147" s="171" t="s">
        <v>249</v>
      </c>
      <c r="H147" s="172">
        <v>11</v>
      </c>
      <c r="I147" s="173">
        <v>300</v>
      </c>
      <c r="J147" s="173">
        <f>ROUND(I147*H147,2)</f>
        <v>3300</v>
      </c>
      <c r="K147" s="170" t="s">
        <v>5</v>
      </c>
      <c r="L147" s="39"/>
      <c r="M147" s="174" t="s">
        <v>5</v>
      </c>
      <c r="N147" s="175" t="s">
        <v>37</v>
      </c>
      <c r="O147" s="176">
        <v>0</v>
      </c>
      <c r="P147" s="176">
        <f>O147*H147</f>
        <v>0</v>
      </c>
      <c r="Q147" s="176">
        <v>0</v>
      </c>
      <c r="R147" s="176">
        <f>Q147*H147</f>
        <v>0</v>
      </c>
      <c r="S147" s="176">
        <v>0</v>
      </c>
      <c r="T147" s="177">
        <f>S147*H147</f>
        <v>0</v>
      </c>
      <c r="AR147" s="23" t="s">
        <v>123</v>
      </c>
      <c r="AT147" s="23" t="s">
        <v>124</v>
      </c>
      <c r="AU147" s="23" t="s">
        <v>76</v>
      </c>
      <c r="AY147" s="23" t="s">
        <v>120</v>
      </c>
      <c r="BE147" s="178">
        <f>IF(N147="základní",J147,0)</f>
        <v>3300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23" t="s">
        <v>74</v>
      </c>
      <c r="BK147" s="178">
        <f>ROUND(I147*H147,2)</f>
        <v>3300</v>
      </c>
      <c r="BL147" s="23" t="s">
        <v>123</v>
      </c>
      <c r="BM147" s="23" t="s">
        <v>824</v>
      </c>
    </row>
    <row r="148" s="1" customFormat="1">
      <c r="B148" s="39"/>
      <c r="D148" s="179" t="s">
        <v>131</v>
      </c>
      <c r="F148" s="180" t="s">
        <v>745</v>
      </c>
      <c r="L148" s="39"/>
      <c r="M148" s="181"/>
      <c r="N148" s="40"/>
      <c r="O148" s="40"/>
      <c r="P148" s="40"/>
      <c r="Q148" s="40"/>
      <c r="R148" s="40"/>
      <c r="S148" s="40"/>
      <c r="T148" s="78"/>
      <c r="AT148" s="23" t="s">
        <v>131</v>
      </c>
      <c r="AU148" s="23" t="s">
        <v>76</v>
      </c>
    </row>
    <row r="149" s="1" customFormat="1">
      <c r="B149" s="39"/>
      <c r="D149" s="179" t="s">
        <v>133</v>
      </c>
      <c r="F149" s="182" t="s">
        <v>746</v>
      </c>
      <c r="L149" s="39"/>
      <c r="M149" s="181"/>
      <c r="N149" s="40"/>
      <c r="O149" s="40"/>
      <c r="P149" s="40"/>
      <c r="Q149" s="40"/>
      <c r="R149" s="40"/>
      <c r="S149" s="40"/>
      <c r="T149" s="78"/>
      <c r="AT149" s="23" t="s">
        <v>133</v>
      </c>
      <c r="AU149" s="23" t="s">
        <v>76</v>
      </c>
    </row>
    <row r="150" s="10" customFormat="1">
      <c r="B150" s="183"/>
      <c r="D150" s="179" t="s">
        <v>144</v>
      </c>
      <c r="E150" s="184" t="s">
        <v>5</v>
      </c>
      <c r="F150" s="185" t="s">
        <v>825</v>
      </c>
      <c r="H150" s="186">
        <v>1</v>
      </c>
      <c r="L150" s="183"/>
      <c r="M150" s="187"/>
      <c r="N150" s="188"/>
      <c r="O150" s="188"/>
      <c r="P150" s="188"/>
      <c r="Q150" s="188"/>
      <c r="R150" s="188"/>
      <c r="S150" s="188"/>
      <c r="T150" s="189"/>
      <c r="AT150" s="184" t="s">
        <v>144</v>
      </c>
      <c r="AU150" s="184" t="s">
        <v>76</v>
      </c>
      <c r="AV150" s="10" t="s">
        <v>76</v>
      </c>
      <c r="AW150" s="10" t="s">
        <v>30</v>
      </c>
      <c r="AX150" s="10" t="s">
        <v>66</v>
      </c>
      <c r="AY150" s="184" t="s">
        <v>120</v>
      </c>
    </row>
    <row r="151" s="10" customFormat="1">
      <c r="B151" s="183"/>
      <c r="D151" s="179" t="s">
        <v>144</v>
      </c>
      <c r="E151" s="184" t="s">
        <v>5</v>
      </c>
      <c r="F151" s="185" t="s">
        <v>747</v>
      </c>
      <c r="H151" s="186">
        <v>2</v>
      </c>
      <c r="L151" s="183"/>
      <c r="M151" s="187"/>
      <c r="N151" s="188"/>
      <c r="O151" s="188"/>
      <c r="P151" s="188"/>
      <c r="Q151" s="188"/>
      <c r="R151" s="188"/>
      <c r="S151" s="188"/>
      <c r="T151" s="189"/>
      <c r="AT151" s="184" t="s">
        <v>144</v>
      </c>
      <c r="AU151" s="184" t="s">
        <v>76</v>
      </c>
      <c r="AV151" s="10" t="s">
        <v>76</v>
      </c>
      <c r="AW151" s="10" t="s">
        <v>30</v>
      </c>
      <c r="AX151" s="10" t="s">
        <v>66</v>
      </c>
      <c r="AY151" s="184" t="s">
        <v>120</v>
      </c>
    </row>
    <row r="152" s="10" customFormat="1">
      <c r="B152" s="183"/>
      <c r="D152" s="179" t="s">
        <v>144</v>
      </c>
      <c r="E152" s="184" t="s">
        <v>5</v>
      </c>
      <c r="F152" s="185" t="s">
        <v>748</v>
      </c>
      <c r="H152" s="186">
        <v>2</v>
      </c>
      <c r="L152" s="183"/>
      <c r="M152" s="187"/>
      <c r="N152" s="188"/>
      <c r="O152" s="188"/>
      <c r="P152" s="188"/>
      <c r="Q152" s="188"/>
      <c r="R152" s="188"/>
      <c r="S152" s="188"/>
      <c r="T152" s="189"/>
      <c r="AT152" s="184" t="s">
        <v>144</v>
      </c>
      <c r="AU152" s="184" t="s">
        <v>76</v>
      </c>
      <c r="AV152" s="10" t="s">
        <v>76</v>
      </c>
      <c r="AW152" s="10" t="s">
        <v>30</v>
      </c>
      <c r="AX152" s="10" t="s">
        <v>66</v>
      </c>
      <c r="AY152" s="184" t="s">
        <v>120</v>
      </c>
    </row>
    <row r="153" s="10" customFormat="1">
      <c r="B153" s="183"/>
      <c r="D153" s="179" t="s">
        <v>144</v>
      </c>
      <c r="E153" s="184" t="s">
        <v>5</v>
      </c>
      <c r="F153" s="185" t="s">
        <v>751</v>
      </c>
      <c r="H153" s="186">
        <v>2</v>
      </c>
      <c r="L153" s="183"/>
      <c r="M153" s="187"/>
      <c r="N153" s="188"/>
      <c r="O153" s="188"/>
      <c r="P153" s="188"/>
      <c r="Q153" s="188"/>
      <c r="R153" s="188"/>
      <c r="S153" s="188"/>
      <c r="T153" s="189"/>
      <c r="AT153" s="184" t="s">
        <v>144</v>
      </c>
      <c r="AU153" s="184" t="s">
        <v>76</v>
      </c>
      <c r="AV153" s="10" t="s">
        <v>76</v>
      </c>
      <c r="AW153" s="10" t="s">
        <v>30</v>
      </c>
      <c r="AX153" s="10" t="s">
        <v>66</v>
      </c>
      <c r="AY153" s="184" t="s">
        <v>120</v>
      </c>
    </row>
    <row r="154" s="10" customFormat="1">
      <c r="B154" s="183"/>
      <c r="D154" s="179" t="s">
        <v>144</v>
      </c>
      <c r="E154" s="184" t="s">
        <v>5</v>
      </c>
      <c r="F154" s="185" t="s">
        <v>826</v>
      </c>
      <c r="H154" s="186">
        <v>2</v>
      </c>
      <c r="L154" s="183"/>
      <c r="M154" s="187"/>
      <c r="N154" s="188"/>
      <c r="O154" s="188"/>
      <c r="P154" s="188"/>
      <c r="Q154" s="188"/>
      <c r="R154" s="188"/>
      <c r="S154" s="188"/>
      <c r="T154" s="189"/>
      <c r="AT154" s="184" t="s">
        <v>144</v>
      </c>
      <c r="AU154" s="184" t="s">
        <v>76</v>
      </c>
      <c r="AV154" s="10" t="s">
        <v>76</v>
      </c>
      <c r="AW154" s="10" t="s">
        <v>30</v>
      </c>
      <c r="AX154" s="10" t="s">
        <v>66</v>
      </c>
      <c r="AY154" s="184" t="s">
        <v>120</v>
      </c>
    </row>
    <row r="155" s="10" customFormat="1">
      <c r="B155" s="183"/>
      <c r="D155" s="179" t="s">
        <v>144</v>
      </c>
      <c r="E155" s="184" t="s">
        <v>5</v>
      </c>
      <c r="F155" s="185" t="s">
        <v>827</v>
      </c>
      <c r="H155" s="186">
        <v>2</v>
      </c>
      <c r="L155" s="183"/>
      <c r="M155" s="187"/>
      <c r="N155" s="188"/>
      <c r="O155" s="188"/>
      <c r="P155" s="188"/>
      <c r="Q155" s="188"/>
      <c r="R155" s="188"/>
      <c r="S155" s="188"/>
      <c r="T155" s="189"/>
      <c r="AT155" s="184" t="s">
        <v>144</v>
      </c>
      <c r="AU155" s="184" t="s">
        <v>76</v>
      </c>
      <c r="AV155" s="10" t="s">
        <v>76</v>
      </c>
      <c r="AW155" s="10" t="s">
        <v>30</v>
      </c>
      <c r="AX155" s="10" t="s">
        <v>66</v>
      </c>
      <c r="AY155" s="184" t="s">
        <v>120</v>
      </c>
    </row>
    <row r="156" s="1" customFormat="1" ht="16.5" customHeight="1">
      <c r="B156" s="167"/>
      <c r="C156" s="168" t="s">
        <v>11</v>
      </c>
      <c r="D156" s="168" t="s">
        <v>124</v>
      </c>
      <c r="E156" s="169" t="s">
        <v>753</v>
      </c>
      <c r="F156" s="170" t="s">
        <v>754</v>
      </c>
      <c r="G156" s="171" t="s">
        <v>249</v>
      </c>
      <c r="H156" s="172">
        <v>9.1999999999999993</v>
      </c>
      <c r="I156" s="173">
        <v>154</v>
      </c>
      <c r="J156" s="173">
        <f>ROUND(I156*H156,2)</f>
        <v>1416.8</v>
      </c>
      <c r="K156" s="170" t="s">
        <v>128</v>
      </c>
      <c r="L156" s="39"/>
      <c r="M156" s="174" t="s">
        <v>5</v>
      </c>
      <c r="N156" s="175" t="s">
        <v>37</v>
      </c>
      <c r="O156" s="176">
        <v>0</v>
      </c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AR156" s="23" t="s">
        <v>123</v>
      </c>
      <c r="AT156" s="23" t="s">
        <v>124</v>
      </c>
      <c r="AU156" s="23" t="s">
        <v>76</v>
      </c>
      <c r="AY156" s="23" t="s">
        <v>120</v>
      </c>
      <c r="BE156" s="178">
        <f>IF(N156="základní",J156,0)</f>
        <v>1416.8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23" t="s">
        <v>74</v>
      </c>
      <c r="BK156" s="178">
        <f>ROUND(I156*H156,2)</f>
        <v>1416.8</v>
      </c>
      <c r="BL156" s="23" t="s">
        <v>123</v>
      </c>
      <c r="BM156" s="23" t="s">
        <v>828</v>
      </c>
    </row>
    <row r="157" s="1" customFormat="1">
      <c r="B157" s="39"/>
      <c r="D157" s="179" t="s">
        <v>131</v>
      </c>
      <c r="F157" s="180" t="s">
        <v>754</v>
      </c>
      <c r="L157" s="39"/>
      <c r="M157" s="181"/>
      <c r="N157" s="40"/>
      <c r="O157" s="40"/>
      <c r="P157" s="40"/>
      <c r="Q157" s="40"/>
      <c r="R157" s="40"/>
      <c r="S157" s="40"/>
      <c r="T157" s="78"/>
      <c r="AT157" s="23" t="s">
        <v>131</v>
      </c>
      <c r="AU157" s="23" t="s">
        <v>76</v>
      </c>
    </row>
    <row r="158" s="1" customFormat="1">
      <c r="B158" s="39"/>
      <c r="D158" s="179" t="s">
        <v>133</v>
      </c>
      <c r="F158" s="182" t="s">
        <v>746</v>
      </c>
      <c r="L158" s="39"/>
      <c r="M158" s="181"/>
      <c r="N158" s="40"/>
      <c r="O158" s="40"/>
      <c r="P158" s="40"/>
      <c r="Q158" s="40"/>
      <c r="R158" s="40"/>
      <c r="S158" s="40"/>
      <c r="T158" s="78"/>
      <c r="AT158" s="23" t="s">
        <v>133</v>
      </c>
      <c r="AU158" s="23" t="s">
        <v>76</v>
      </c>
    </row>
    <row r="159" s="10" customFormat="1">
      <c r="B159" s="183"/>
      <c r="D159" s="179" t="s">
        <v>144</v>
      </c>
      <c r="E159" s="184" t="s">
        <v>5</v>
      </c>
      <c r="F159" s="185" t="s">
        <v>829</v>
      </c>
      <c r="H159" s="186">
        <v>9.1999999999999993</v>
      </c>
      <c r="L159" s="183"/>
      <c r="M159" s="187"/>
      <c r="N159" s="188"/>
      <c r="O159" s="188"/>
      <c r="P159" s="188"/>
      <c r="Q159" s="188"/>
      <c r="R159" s="188"/>
      <c r="S159" s="188"/>
      <c r="T159" s="189"/>
      <c r="AT159" s="184" t="s">
        <v>144</v>
      </c>
      <c r="AU159" s="184" t="s">
        <v>76</v>
      </c>
      <c r="AV159" s="10" t="s">
        <v>76</v>
      </c>
      <c r="AW159" s="10" t="s">
        <v>30</v>
      </c>
      <c r="AX159" s="10" t="s">
        <v>66</v>
      </c>
      <c r="AY159" s="184" t="s">
        <v>120</v>
      </c>
    </row>
    <row r="160" s="1" customFormat="1" ht="16.5" customHeight="1">
      <c r="B160" s="167"/>
      <c r="C160" s="168" t="s">
        <v>349</v>
      </c>
      <c r="D160" s="168" t="s">
        <v>124</v>
      </c>
      <c r="E160" s="169" t="s">
        <v>830</v>
      </c>
      <c r="F160" s="170" t="s">
        <v>831</v>
      </c>
      <c r="G160" s="171" t="s">
        <v>249</v>
      </c>
      <c r="H160" s="172">
        <v>10</v>
      </c>
      <c r="I160" s="173">
        <v>17</v>
      </c>
      <c r="J160" s="173">
        <f>ROUND(I160*H160,2)</f>
        <v>170</v>
      </c>
      <c r="K160" s="170" t="s">
        <v>128</v>
      </c>
      <c r="L160" s="39"/>
      <c r="M160" s="174" t="s">
        <v>5</v>
      </c>
      <c r="N160" s="175" t="s">
        <v>37</v>
      </c>
      <c r="O160" s="176">
        <v>0</v>
      </c>
      <c r="P160" s="176">
        <f>O160*H160</f>
        <v>0</v>
      </c>
      <c r="Q160" s="176">
        <v>0</v>
      </c>
      <c r="R160" s="176">
        <f>Q160*H160</f>
        <v>0</v>
      </c>
      <c r="S160" s="176">
        <v>0</v>
      </c>
      <c r="T160" s="177">
        <f>S160*H160</f>
        <v>0</v>
      </c>
      <c r="AR160" s="23" t="s">
        <v>123</v>
      </c>
      <c r="AT160" s="23" t="s">
        <v>124</v>
      </c>
      <c r="AU160" s="23" t="s">
        <v>76</v>
      </c>
      <c r="AY160" s="23" t="s">
        <v>120</v>
      </c>
      <c r="BE160" s="178">
        <f>IF(N160="základní",J160,0)</f>
        <v>170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23" t="s">
        <v>74</v>
      </c>
      <c r="BK160" s="178">
        <f>ROUND(I160*H160,2)</f>
        <v>170</v>
      </c>
      <c r="BL160" s="23" t="s">
        <v>123</v>
      </c>
      <c r="BM160" s="23" t="s">
        <v>832</v>
      </c>
    </row>
    <row r="161" s="1" customFormat="1">
      <c r="B161" s="39"/>
      <c r="D161" s="179" t="s">
        <v>131</v>
      </c>
      <c r="F161" s="180" t="s">
        <v>831</v>
      </c>
      <c r="L161" s="39"/>
      <c r="M161" s="181"/>
      <c r="N161" s="40"/>
      <c r="O161" s="40"/>
      <c r="P161" s="40"/>
      <c r="Q161" s="40"/>
      <c r="R161" s="40"/>
      <c r="S161" s="40"/>
      <c r="T161" s="78"/>
      <c r="AT161" s="23" t="s">
        <v>131</v>
      </c>
      <c r="AU161" s="23" t="s">
        <v>76</v>
      </c>
    </row>
    <row r="162" s="1" customFormat="1">
      <c r="B162" s="39"/>
      <c r="D162" s="179" t="s">
        <v>133</v>
      </c>
      <c r="F162" s="182" t="s">
        <v>833</v>
      </c>
      <c r="L162" s="39"/>
      <c r="M162" s="181"/>
      <c r="N162" s="40"/>
      <c r="O162" s="40"/>
      <c r="P162" s="40"/>
      <c r="Q162" s="40"/>
      <c r="R162" s="40"/>
      <c r="S162" s="40"/>
      <c r="T162" s="78"/>
      <c r="AT162" s="23" t="s">
        <v>133</v>
      </c>
      <c r="AU162" s="23" t="s">
        <v>76</v>
      </c>
    </row>
    <row r="163" s="10" customFormat="1">
      <c r="B163" s="183"/>
      <c r="D163" s="179" t="s">
        <v>144</v>
      </c>
      <c r="E163" s="184" t="s">
        <v>5</v>
      </c>
      <c r="F163" s="185" t="s">
        <v>834</v>
      </c>
      <c r="H163" s="186">
        <v>10</v>
      </c>
      <c r="L163" s="183"/>
      <c r="M163" s="187"/>
      <c r="N163" s="188"/>
      <c r="O163" s="188"/>
      <c r="P163" s="188"/>
      <c r="Q163" s="188"/>
      <c r="R163" s="188"/>
      <c r="S163" s="188"/>
      <c r="T163" s="189"/>
      <c r="AT163" s="184" t="s">
        <v>144</v>
      </c>
      <c r="AU163" s="184" t="s">
        <v>76</v>
      </c>
      <c r="AV163" s="10" t="s">
        <v>76</v>
      </c>
      <c r="AW163" s="10" t="s">
        <v>30</v>
      </c>
      <c r="AX163" s="10" t="s">
        <v>74</v>
      </c>
      <c r="AY163" s="184" t="s">
        <v>120</v>
      </c>
    </row>
    <row r="164" s="1" customFormat="1" ht="16.5" customHeight="1">
      <c r="B164" s="167"/>
      <c r="C164" s="168" t="s">
        <v>357</v>
      </c>
      <c r="D164" s="168" t="s">
        <v>124</v>
      </c>
      <c r="E164" s="169" t="s">
        <v>757</v>
      </c>
      <c r="F164" s="170" t="s">
        <v>758</v>
      </c>
      <c r="G164" s="171" t="s">
        <v>249</v>
      </c>
      <c r="H164" s="172">
        <v>10</v>
      </c>
      <c r="I164" s="173">
        <v>17</v>
      </c>
      <c r="J164" s="173">
        <f>ROUND(I164*H164,2)</f>
        <v>170</v>
      </c>
      <c r="K164" s="170" t="s">
        <v>128</v>
      </c>
      <c r="L164" s="39"/>
      <c r="M164" s="174" t="s">
        <v>5</v>
      </c>
      <c r="N164" s="175" t="s">
        <v>37</v>
      </c>
      <c r="O164" s="176">
        <v>0</v>
      </c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AR164" s="23" t="s">
        <v>123</v>
      </c>
      <c r="AT164" s="23" t="s">
        <v>124</v>
      </c>
      <c r="AU164" s="23" t="s">
        <v>76</v>
      </c>
      <c r="AY164" s="23" t="s">
        <v>120</v>
      </c>
      <c r="BE164" s="178">
        <f>IF(N164="základní",J164,0)</f>
        <v>170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23" t="s">
        <v>74</v>
      </c>
      <c r="BK164" s="178">
        <f>ROUND(I164*H164,2)</f>
        <v>170</v>
      </c>
      <c r="BL164" s="23" t="s">
        <v>123</v>
      </c>
      <c r="BM164" s="23" t="s">
        <v>759</v>
      </c>
    </row>
    <row r="165" s="1" customFormat="1">
      <c r="B165" s="39"/>
      <c r="D165" s="179" t="s">
        <v>131</v>
      </c>
      <c r="F165" s="180" t="s">
        <v>758</v>
      </c>
      <c r="L165" s="39"/>
      <c r="M165" s="181"/>
      <c r="N165" s="40"/>
      <c r="O165" s="40"/>
      <c r="P165" s="40"/>
      <c r="Q165" s="40"/>
      <c r="R165" s="40"/>
      <c r="S165" s="40"/>
      <c r="T165" s="78"/>
      <c r="AT165" s="23" t="s">
        <v>131</v>
      </c>
      <c r="AU165" s="23" t="s">
        <v>76</v>
      </c>
    </row>
    <row r="166" s="1" customFormat="1">
      <c r="B166" s="39"/>
      <c r="D166" s="179" t="s">
        <v>133</v>
      </c>
      <c r="F166" s="182" t="s">
        <v>760</v>
      </c>
      <c r="L166" s="39"/>
      <c r="M166" s="181"/>
      <c r="N166" s="40"/>
      <c r="O166" s="40"/>
      <c r="P166" s="40"/>
      <c r="Q166" s="40"/>
      <c r="R166" s="40"/>
      <c r="S166" s="40"/>
      <c r="T166" s="78"/>
      <c r="AT166" s="23" t="s">
        <v>133</v>
      </c>
      <c r="AU166" s="23" t="s">
        <v>76</v>
      </c>
    </row>
    <row r="167" s="10" customFormat="1">
      <c r="B167" s="183"/>
      <c r="D167" s="179" t="s">
        <v>144</v>
      </c>
      <c r="E167" s="184" t="s">
        <v>5</v>
      </c>
      <c r="F167" s="185" t="s">
        <v>835</v>
      </c>
      <c r="H167" s="186">
        <v>10</v>
      </c>
      <c r="L167" s="183"/>
      <c r="M167" s="187"/>
      <c r="N167" s="188"/>
      <c r="O167" s="188"/>
      <c r="P167" s="188"/>
      <c r="Q167" s="188"/>
      <c r="R167" s="188"/>
      <c r="S167" s="188"/>
      <c r="T167" s="189"/>
      <c r="AT167" s="184" t="s">
        <v>144</v>
      </c>
      <c r="AU167" s="184" t="s">
        <v>76</v>
      </c>
      <c r="AV167" s="10" t="s">
        <v>76</v>
      </c>
      <c r="AW167" s="10" t="s">
        <v>30</v>
      </c>
      <c r="AX167" s="10" t="s">
        <v>74</v>
      </c>
      <c r="AY167" s="184" t="s">
        <v>120</v>
      </c>
    </row>
    <row r="168" s="1" customFormat="1" ht="16.5" customHeight="1">
      <c r="B168" s="167"/>
      <c r="C168" s="168" t="s">
        <v>363</v>
      </c>
      <c r="D168" s="168" t="s">
        <v>124</v>
      </c>
      <c r="E168" s="169" t="s">
        <v>762</v>
      </c>
      <c r="F168" s="170" t="s">
        <v>763</v>
      </c>
      <c r="G168" s="171" t="s">
        <v>276</v>
      </c>
      <c r="H168" s="172">
        <v>2</v>
      </c>
      <c r="I168" s="173">
        <v>5310</v>
      </c>
      <c r="J168" s="173">
        <f>ROUND(I168*H168,2)</f>
        <v>10620</v>
      </c>
      <c r="K168" s="170" t="s">
        <v>128</v>
      </c>
      <c r="L168" s="39"/>
      <c r="M168" s="174" t="s">
        <v>5</v>
      </c>
      <c r="N168" s="175" t="s">
        <v>37</v>
      </c>
      <c r="O168" s="176">
        <v>0</v>
      </c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AR168" s="23" t="s">
        <v>123</v>
      </c>
      <c r="AT168" s="23" t="s">
        <v>124</v>
      </c>
      <c r="AU168" s="23" t="s">
        <v>76</v>
      </c>
      <c r="AY168" s="23" t="s">
        <v>120</v>
      </c>
      <c r="BE168" s="178">
        <f>IF(N168="základní",J168,0)</f>
        <v>10620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23" t="s">
        <v>74</v>
      </c>
      <c r="BK168" s="178">
        <f>ROUND(I168*H168,2)</f>
        <v>10620</v>
      </c>
      <c r="BL168" s="23" t="s">
        <v>123</v>
      </c>
      <c r="BM168" s="23" t="s">
        <v>764</v>
      </c>
    </row>
    <row r="169" s="1" customFormat="1">
      <c r="B169" s="39"/>
      <c r="D169" s="179" t="s">
        <v>131</v>
      </c>
      <c r="F169" s="180" t="s">
        <v>763</v>
      </c>
      <c r="L169" s="39"/>
      <c r="M169" s="181"/>
      <c r="N169" s="40"/>
      <c r="O169" s="40"/>
      <c r="P169" s="40"/>
      <c r="Q169" s="40"/>
      <c r="R169" s="40"/>
      <c r="S169" s="40"/>
      <c r="T169" s="78"/>
      <c r="AT169" s="23" t="s">
        <v>131</v>
      </c>
      <c r="AU169" s="23" t="s">
        <v>76</v>
      </c>
    </row>
    <row r="170" s="1" customFormat="1">
      <c r="B170" s="39"/>
      <c r="D170" s="179" t="s">
        <v>133</v>
      </c>
      <c r="F170" s="182" t="s">
        <v>765</v>
      </c>
      <c r="L170" s="39"/>
      <c r="M170" s="181"/>
      <c r="N170" s="40"/>
      <c r="O170" s="40"/>
      <c r="P170" s="40"/>
      <c r="Q170" s="40"/>
      <c r="R170" s="40"/>
      <c r="S170" s="40"/>
      <c r="T170" s="78"/>
      <c r="AT170" s="23" t="s">
        <v>133</v>
      </c>
      <c r="AU170" s="23" t="s">
        <v>76</v>
      </c>
    </row>
    <row r="171" s="10" customFormat="1">
      <c r="B171" s="183"/>
      <c r="D171" s="179" t="s">
        <v>144</v>
      </c>
      <c r="E171" s="184" t="s">
        <v>5</v>
      </c>
      <c r="F171" s="185" t="s">
        <v>836</v>
      </c>
      <c r="H171" s="186">
        <v>2</v>
      </c>
      <c r="L171" s="183"/>
      <c r="M171" s="187"/>
      <c r="N171" s="188"/>
      <c r="O171" s="188"/>
      <c r="P171" s="188"/>
      <c r="Q171" s="188"/>
      <c r="R171" s="188"/>
      <c r="S171" s="188"/>
      <c r="T171" s="189"/>
      <c r="AT171" s="184" t="s">
        <v>144</v>
      </c>
      <c r="AU171" s="184" t="s">
        <v>76</v>
      </c>
      <c r="AV171" s="10" t="s">
        <v>76</v>
      </c>
      <c r="AW171" s="10" t="s">
        <v>30</v>
      </c>
      <c r="AX171" s="10" t="s">
        <v>66</v>
      </c>
      <c r="AY171" s="184" t="s">
        <v>120</v>
      </c>
    </row>
    <row r="172" s="1" customFormat="1" ht="16.5" customHeight="1">
      <c r="B172" s="167"/>
      <c r="C172" s="168" t="s">
        <v>371</v>
      </c>
      <c r="D172" s="168" t="s">
        <v>124</v>
      </c>
      <c r="E172" s="169" t="s">
        <v>837</v>
      </c>
      <c r="F172" s="170" t="s">
        <v>838</v>
      </c>
      <c r="G172" s="171" t="s">
        <v>276</v>
      </c>
      <c r="H172" s="172">
        <v>2</v>
      </c>
      <c r="I172" s="173">
        <v>1790</v>
      </c>
      <c r="J172" s="173">
        <f>ROUND(I172*H172,2)</f>
        <v>3580</v>
      </c>
      <c r="K172" s="170" t="s">
        <v>128</v>
      </c>
      <c r="L172" s="39"/>
      <c r="M172" s="174" t="s">
        <v>5</v>
      </c>
      <c r="N172" s="175" t="s">
        <v>37</v>
      </c>
      <c r="O172" s="176">
        <v>0</v>
      </c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AR172" s="23" t="s">
        <v>123</v>
      </c>
      <c r="AT172" s="23" t="s">
        <v>124</v>
      </c>
      <c r="AU172" s="23" t="s">
        <v>76</v>
      </c>
      <c r="AY172" s="23" t="s">
        <v>120</v>
      </c>
      <c r="BE172" s="178">
        <f>IF(N172="základní",J172,0)</f>
        <v>3580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23" t="s">
        <v>74</v>
      </c>
      <c r="BK172" s="178">
        <f>ROUND(I172*H172,2)</f>
        <v>3580</v>
      </c>
      <c r="BL172" s="23" t="s">
        <v>123</v>
      </c>
      <c r="BM172" s="23" t="s">
        <v>839</v>
      </c>
    </row>
    <row r="173" s="1" customFormat="1">
      <c r="B173" s="39"/>
      <c r="D173" s="179" t="s">
        <v>131</v>
      </c>
      <c r="F173" s="180" t="s">
        <v>838</v>
      </c>
      <c r="L173" s="39"/>
      <c r="M173" s="181"/>
      <c r="N173" s="40"/>
      <c r="O173" s="40"/>
      <c r="P173" s="40"/>
      <c r="Q173" s="40"/>
      <c r="R173" s="40"/>
      <c r="S173" s="40"/>
      <c r="T173" s="78"/>
      <c r="AT173" s="23" t="s">
        <v>131</v>
      </c>
      <c r="AU173" s="23" t="s">
        <v>76</v>
      </c>
    </row>
    <row r="174" s="1" customFormat="1">
      <c r="B174" s="39"/>
      <c r="D174" s="179" t="s">
        <v>133</v>
      </c>
      <c r="F174" s="182" t="s">
        <v>840</v>
      </c>
      <c r="L174" s="39"/>
      <c r="M174" s="181"/>
      <c r="N174" s="40"/>
      <c r="O174" s="40"/>
      <c r="P174" s="40"/>
      <c r="Q174" s="40"/>
      <c r="R174" s="40"/>
      <c r="S174" s="40"/>
      <c r="T174" s="78"/>
      <c r="AT174" s="23" t="s">
        <v>133</v>
      </c>
      <c r="AU174" s="23" t="s">
        <v>76</v>
      </c>
    </row>
    <row r="175" s="10" customFormat="1">
      <c r="B175" s="183"/>
      <c r="D175" s="179" t="s">
        <v>144</v>
      </c>
      <c r="E175" s="184" t="s">
        <v>5</v>
      </c>
      <c r="F175" s="185" t="s">
        <v>841</v>
      </c>
      <c r="H175" s="186">
        <v>2</v>
      </c>
      <c r="L175" s="183"/>
      <c r="M175" s="187"/>
      <c r="N175" s="188"/>
      <c r="O175" s="188"/>
      <c r="P175" s="188"/>
      <c r="Q175" s="188"/>
      <c r="R175" s="188"/>
      <c r="S175" s="188"/>
      <c r="T175" s="189"/>
      <c r="AT175" s="184" t="s">
        <v>144</v>
      </c>
      <c r="AU175" s="184" t="s">
        <v>76</v>
      </c>
      <c r="AV175" s="10" t="s">
        <v>76</v>
      </c>
      <c r="AW175" s="10" t="s">
        <v>30</v>
      </c>
      <c r="AX175" s="10" t="s">
        <v>74</v>
      </c>
      <c r="AY175" s="184" t="s">
        <v>120</v>
      </c>
    </row>
    <row r="176" s="1" customFormat="1" ht="16.5" customHeight="1">
      <c r="B176" s="167"/>
      <c r="C176" s="168" t="s">
        <v>378</v>
      </c>
      <c r="D176" s="168" t="s">
        <v>124</v>
      </c>
      <c r="E176" s="169" t="s">
        <v>767</v>
      </c>
      <c r="F176" s="170" t="s">
        <v>768</v>
      </c>
      <c r="G176" s="171" t="s">
        <v>249</v>
      </c>
      <c r="H176" s="172">
        <v>30.5</v>
      </c>
      <c r="I176" s="173">
        <v>79</v>
      </c>
      <c r="J176" s="173">
        <f>ROUND(I176*H176,2)</f>
        <v>2409.5</v>
      </c>
      <c r="K176" s="170" t="s">
        <v>128</v>
      </c>
      <c r="L176" s="39"/>
      <c r="M176" s="174" t="s">
        <v>5</v>
      </c>
      <c r="N176" s="175" t="s">
        <v>37</v>
      </c>
      <c r="O176" s="176">
        <v>0</v>
      </c>
      <c r="P176" s="176">
        <f>O176*H176</f>
        <v>0</v>
      </c>
      <c r="Q176" s="176">
        <v>0</v>
      </c>
      <c r="R176" s="176">
        <f>Q176*H176</f>
        <v>0</v>
      </c>
      <c r="S176" s="176">
        <v>0</v>
      </c>
      <c r="T176" s="177">
        <f>S176*H176</f>
        <v>0</v>
      </c>
      <c r="AR176" s="23" t="s">
        <v>123</v>
      </c>
      <c r="AT176" s="23" t="s">
        <v>124</v>
      </c>
      <c r="AU176" s="23" t="s">
        <v>76</v>
      </c>
      <c r="AY176" s="23" t="s">
        <v>120</v>
      </c>
      <c r="BE176" s="178">
        <f>IF(N176="základní",J176,0)</f>
        <v>2409.5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23" t="s">
        <v>74</v>
      </c>
      <c r="BK176" s="178">
        <f>ROUND(I176*H176,2)</f>
        <v>2409.5</v>
      </c>
      <c r="BL176" s="23" t="s">
        <v>123</v>
      </c>
      <c r="BM176" s="23" t="s">
        <v>769</v>
      </c>
    </row>
    <row r="177" s="1" customFormat="1">
      <c r="B177" s="39"/>
      <c r="D177" s="179" t="s">
        <v>131</v>
      </c>
      <c r="F177" s="180" t="s">
        <v>768</v>
      </c>
      <c r="L177" s="39"/>
      <c r="M177" s="181"/>
      <c r="N177" s="40"/>
      <c r="O177" s="40"/>
      <c r="P177" s="40"/>
      <c r="Q177" s="40"/>
      <c r="R177" s="40"/>
      <c r="S177" s="40"/>
      <c r="T177" s="78"/>
      <c r="AT177" s="23" t="s">
        <v>131</v>
      </c>
      <c r="AU177" s="23" t="s">
        <v>76</v>
      </c>
    </row>
    <row r="178" s="1" customFormat="1">
      <c r="B178" s="39"/>
      <c r="D178" s="179" t="s">
        <v>133</v>
      </c>
      <c r="F178" s="182" t="s">
        <v>770</v>
      </c>
      <c r="L178" s="39"/>
      <c r="M178" s="181"/>
      <c r="N178" s="40"/>
      <c r="O178" s="40"/>
      <c r="P178" s="40"/>
      <c r="Q178" s="40"/>
      <c r="R178" s="40"/>
      <c r="S178" s="40"/>
      <c r="T178" s="78"/>
      <c r="AT178" s="23" t="s">
        <v>133</v>
      </c>
      <c r="AU178" s="23" t="s">
        <v>76</v>
      </c>
    </row>
    <row r="179" s="10" customFormat="1">
      <c r="B179" s="183"/>
      <c r="D179" s="179" t="s">
        <v>144</v>
      </c>
      <c r="E179" s="184" t="s">
        <v>5</v>
      </c>
      <c r="F179" s="185" t="s">
        <v>842</v>
      </c>
      <c r="H179" s="186">
        <v>30.5</v>
      </c>
      <c r="L179" s="183"/>
      <c r="M179" s="187"/>
      <c r="N179" s="188"/>
      <c r="O179" s="188"/>
      <c r="P179" s="188"/>
      <c r="Q179" s="188"/>
      <c r="R179" s="188"/>
      <c r="S179" s="188"/>
      <c r="T179" s="189"/>
      <c r="AT179" s="184" t="s">
        <v>144</v>
      </c>
      <c r="AU179" s="184" t="s">
        <v>76</v>
      </c>
      <c r="AV179" s="10" t="s">
        <v>76</v>
      </c>
      <c r="AW179" s="10" t="s">
        <v>30</v>
      </c>
      <c r="AX179" s="10" t="s">
        <v>74</v>
      </c>
      <c r="AY179" s="184" t="s">
        <v>120</v>
      </c>
    </row>
    <row r="180" s="9" customFormat="1" ht="29.88" customHeight="1">
      <c r="B180" s="157"/>
      <c r="D180" s="158" t="s">
        <v>65</v>
      </c>
      <c r="E180" s="199" t="s">
        <v>171</v>
      </c>
      <c r="F180" s="199" t="s">
        <v>246</v>
      </c>
      <c r="J180" s="200">
        <f>BK180</f>
        <v>31210.5</v>
      </c>
      <c r="L180" s="157"/>
      <c r="M180" s="161"/>
      <c r="N180" s="162"/>
      <c r="O180" s="162"/>
      <c r="P180" s="163">
        <f>SUM(P181:P198)</f>
        <v>0</v>
      </c>
      <c r="Q180" s="162"/>
      <c r="R180" s="163">
        <f>SUM(R181:R198)</f>
        <v>0</v>
      </c>
      <c r="S180" s="162"/>
      <c r="T180" s="164">
        <f>SUM(T181:T198)</f>
        <v>0</v>
      </c>
      <c r="AR180" s="158" t="s">
        <v>74</v>
      </c>
      <c r="AT180" s="165" t="s">
        <v>65</v>
      </c>
      <c r="AU180" s="165" t="s">
        <v>74</v>
      </c>
      <c r="AY180" s="158" t="s">
        <v>120</v>
      </c>
      <c r="BK180" s="166">
        <f>SUM(BK181:BK198)</f>
        <v>31210.5</v>
      </c>
    </row>
    <row r="181" s="1" customFormat="1" ht="16.5" customHeight="1">
      <c r="B181" s="167"/>
      <c r="C181" s="168" t="s">
        <v>10</v>
      </c>
      <c r="D181" s="168" t="s">
        <v>124</v>
      </c>
      <c r="E181" s="169" t="s">
        <v>843</v>
      </c>
      <c r="F181" s="170" t="s">
        <v>844</v>
      </c>
      <c r="G181" s="171" t="s">
        <v>352</v>
      </c>
      <c r="H181" s="172">
        <v>87</v>
      </c>
      <c r="I181" s="173">
        <v>192</v>
      </c>
      <c r="J181" s="173">
        <f>ROUND(I181*H181,2)</f>
        <v>16704</v>
      </c>
      <c r="K181" s="170" t="s">
        <v>128</v>
      </c>
      <c r="L181" s="39"/>
      <c r="M181" s="174" t="s">
        <v>5</v>
      </c>
      <c r="N181" s="175" t="s">
        <v>37</v>
      </c>
      <c r="O181" s="176">
        <v>0</v>
      </c>
      <c r="P181" s="176">
        <f>O181*H181</f>
        <v>0</v>
      </c>
      <c r="Q181" s="176">
        <v>0</v>
      </c>
      <c r="R181" s="176">
        <f>Q181*H181</f>
        <v>0</v>
      </c>
      <c r="S181" s="176">
        <v>0</v>
      </c>
      <c r="T181" s="177">
        <f>S181*H181</f>
        <v>0</v>
      </c>
      <c r="AR181" s="23" t="s">
        <v>123</v>
      </c>
      <c r="AT181" s="23" t="s">
        <v>124</v>
      </c>
      <c r="AU181" s="23" t="s">
        <v>76</v>
      </c>
      <c r="AY181" s="23" t="s">
        <v>120</v>
      </c>
      <c r="BE181" s="178">
        <f>IF(N181="základní",J181,0)</f>
        <v>16704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23" t="s">
        <v>74</v>
      </c>
      <c r="BK181" s="178">
        <f>ROUND(I181*H181,2)</f>
        <v>16704</v>
      </c>
      <c r="BL181" s="23" t="s">
        <v>123</v>
      </c>
      <c r="BM181" s="23" t="s">
        <v>845</v>
      </c>
    </row>
    <row r="182" s="1" customFormat="1">
      <c r="B182" s="39"/>
      <c r="D182" s="179" t="s">
        <v>131</v>
      </c>
      <c r="F182" s="180" t="s">
        <v>844</v>
      </c>
      <c r="L182" s="39"/>
      <c r="M182" s="181"/>
      <c r="N182" s="40"/>
      <c r="O182" s="40"/>
      <c r="P182" s="40"/>
      <c r="Q182" s="40"/>
      <c r="R182" s="40"/>
      <c r="S182" s="40"/>
      <c r="T182" s="78"/>
      <c r="AT182" s="23" t="s">
        <v>131</v>
      </c>
      <c r="AU182" s="23" t="s">
        <v>76</v>
      </c>
    </row>
    <row r="183" s="1" customFormat="1">
      <c r="B183" s="39"/>
      <c r="D183" s="179" t="s">
        <v>133</v>
      </c>
      <c r="F183" s="182" t="s">
        <v>846</v>
      </c>
      <c r="L183" s="39"/>
      <c r="M183" s="181"/>
      <c r="N183" s="40"/>
      <c r="O183" s="40"/>
      <c r="P183" s="40"/>
      <c r="Q183" s="40"/>
      <c r="R183" s="40"/>
      <c r="S183" s="40"/>
      <c r="T183" s="78"/>
      <c r="AT183" s="23" t="s">
        <v>133</v>
      </c>
      <c r="AU183" s="23" t="s">
        <v>76</v>
      </c>
    </row>
    <row r="184" s="10" customFormat="1">
      <c r="B184" s="183"/>
      <c r="D184" s="179" t="s">
        <v>144</v>
      </c>
      <c r="E184" s="184" t="s">
        <v>5</v>
      </c>
      <c r="F184" s="185" t="s">
        <v>847</v>
      </c>
      <c r="H184" s="186">
        <v>12</v>
      </c>
      <c r="L184" s="183"/>
      <c r="M184" s="187"/>
      <c r="N184" s="188"/>
      <c r="O184" s="188"/>
      <c r="P184" s="188"/>
      <c r="Q184" s="188"/>
      <c r="R184" s="188"/>
      <c r="S184" s="188"/>
      <c r="T184" s="189"/>
      <c r="AT184" s="184" t="s">
        <v>144</v>
      </c>
      <c r="AU184" s="184" t="s">
        <v>76</v>
      </c>
      <c r="AV184" s="10" t="s">
        <v>76</v>
      </c>
      <c r="AW184" s="10" t="s">
        <v>30</v>
      </c>
      <c r="AX184" s="10" t="s">
        <v>66</v>
      </c>
      <c r="AY184" s="184" t="s">
        <v>120</v>
      </c>
    </row>
    <row r="185" s="10" customFormat="1">
      <c r="B185" s="183"/>
      <c r="D185" s="179" t="s">
        <v>144</v>
      </c>
      <c r="E185" s="184" t="s">
        <v>5</v>
      </c>
      <c r="F185" s="185" t="s">
        <v>848</v>
      </c>
      <c r="H185" s="186">
        <v>20</v>
      </c>
      <c r="L185" s="183"/>
      <c r="M185" s="187"/>
      <c r="N185" s="188"/>
      <c r="O185" s="188"/>
      <c r="P185" s="188"/>
      <c r="Q185" s="188"/>
      <c r="R185" s="188"/>
      <c r="S185" s="188"/>
      <c r="T185" s="189"/>
      <c r="AT185" s="184" t="s">
        <v>144</v>
      </c>
      <c r="AU185" s="184" t="s">
        <v>76</v>
      </c>
      <c r="AV185" s="10" t="s">
        <v>76</v>
      </c>
      <c r="AW185" s="10" t="s">
        <v>30</v>
      </c>
      <c r="AX185" s="10" t="s">
        <v>66</v>
      </c>
      <c r="AY185" s="184" t="s">
        <v>120</v>
      </c>
    </row>
    <row r="186" s="10" customFormat="1">
      <c r="B186" s="183"/>
      <c r="D186" s="179" t="s">
        <v>144</v>
      </c>
      <c r="E186" s="184" t="s">
        <v>5</v>
      </c>
      <c r="F186" s="185" t="s">
        <v>849</v>
      </c>
      <c r="H186" s="186">
        <v>55</v>
      </c>
      <c r="L186" s="183"/>
      <c r="M186" s="187"/>
      <c r="N186" s="188"/>
      <c r="O186" s="188"/>
      <c r="P186" s="188"/>
      <c r="Q186" s="188"/>
      <c r="R186" s="188"/>
      <c r="S186" s="188"/>
      <c r="T186" s="189"/>
      <c r="AT186" s="184" t="s">
        <v>144</v>
      </c>
      <c r="AU186" s="184" t="s">
        <v>76</v>
      </c>
      <c r="AV186" s="10" t="s">
        <v>76</v>
      </c>
      <c r="AW186" s="10" t="s">
        <v>30</v>
      </c>
      <c r="AX186" s="10" t="s">
        <v>66</v>
      </c>
      <c r="AY186" s="184" t="s">
        <v>120</v>
      </c>
    </row>
    <row r="187" s="1" customFormat="1" ht="16.5" customHeight="1">
      <c r="B187" s="167"/>
      <c r="C187" s="168" t="s">
        <v>392</v>
      </c>
      <c r="D187" s="168" t="s">
        <v>124</v>
      </c>
      <c r="E187" s="169" t="s">
        <v>777</v>
      </c>
      <c r="F187" s="170" t="s">
        <v>778</v>
      </c>
      <c r="G187" s="171" t="s">
        <v>194</v>
      </c>
      <c r="H187" s="172">
        <v>2</v>
      </c>
      <c r="I187" s="173">
        <v>4740</v>
      </c>
      <c r="J187" s="173">
        <f>ROUND(I187*H187,2)</f>
        <v>9480</v>
      </c>
      <c r="K187" s="170" t="s">
        <v>128</v>
      </c>
      <c r="L187" s="39"/>
      <c r="M187" s="174" t="s">
        <v>5</v>
      </c>
      <c r="N187" s="175" t="s">
        <v>37</v>
      </c>
      <c r="O187" s="176">
        <v>0</v>
      </c>
      <c r="P187" s="176">
        <f>O187*H187</f>
        <v>0</v>
      </c>
      <c r="Q187" s="176">
        <v>0</v>
      </c>
      <c r="R187" s="176">
        <f>Q187*H187</f>
        <v>0</v>
      </c>
      <c r="S187" s="176">
        <v>0</v>
      </c>
      <c r="T187" s="177">
        <f>S187*H187</f>
        <v>0</v>
      </c>
      <c r="AR187" s="23" t="s">
        <v>123</v>
      </c>
      <c r="AT187" s="23" t="s">
        <v>124</v>
      </c>
      <c r="AU187" s="23" t="s">
        <v>76</v>
      </c>
      <c r="AY187" s="23" t="s">
        <v>120</v>
      </c>
      <c r="BE187" s="178">
        <f>IF(N187="základní",J187,0)</f>
        <v>9480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23" t="s">
        <v>74</v>
      </c>
      <c r="BK187" s="178">
        <f>ROUND(I187*H187,2)</f>
        <v>9480</v>
      </c>
      <c r="BL187" s="23" t="s">
        <v>123</v>
      </c>
      <c r="BM187" s="23" t="s">
        <v>779</v>
      </c>
    </row>
    <row r="188" s="1" customFormat="1">
      <c r="B188" s="39"/>
      <c r="D188" s="179" t="s">
        <v>131</v>
      </c>
      <c r="F188" s="180" t="s">
        <v>778</v>
      </c>
      <c r="L188" s="39"/>
      <c r="M188" s="181"/>
      <c r="N188" s="40"/>
      <c r="O188" s="40"/>
      <c r="P188" s="40"/>
      <c r="Q188" s="40"/>
      <c r="R188" s="40"/>
      <c r="S188" s="40"/>
      <c r="T188" s="78"/>
      <c r="AT188" s="23" t="s">
        <v>131</v>
      </c>
      <c r="AU188" s="23" t="s">
        <v>76</v>
      </c>
    </row>
    <row r="189" s="1" customFormat="1">
      <c r="B189" s="39"/>
      <c r="D189" s="179" t="s">
        <v>133</v>
      </c>
      <c r="F189" s="182" t="s">
        <v>605</v>
      </c>
      <c r="L189" s="39"/>
      <c r="M189" s="181"/>
      <c r="N189" s="40"/>
      <c r="O189" s="40"/>
      <c r="P189" s="40"/>
      <c r="Q189" s="40"/>
      <c r="R189" s="40"/>
      <c r="S189" s="40"/>
      <c r="T189" s="78"/>
      <c r="AT189" s="23" t="s">
        <v>133</v>
      </c>
      <c r="AU189" s="23" t="s">
        <v>76</v>
      </c>
    </row>
    <row r="190" s="10" customFormat="1">
      <c r="B190" s="183"/>
      <c r="D190" s="179" t="s">
        <v>144</v>
      </c>
      <c r="E190" s="184" t="s">
        <v>5</v>
      </c>
      <c r="F190" s="185" t="s">
        <v>76</v>
      </c>
      <c r="H190" s="186">
        <v>2</v>
      </c>
      <c r="L190" s="183"/>
      <c r="M190" s="187"/>
      <c r="N190" s="188"/>
      <c r="O190" s="188"/>
      <c r="P190" s="188"/>
      <c r="Q190" s="188"/>
      <c r="R190" s="188"/>
      <c r="S190" s="188"/>
      <c r="T190" s="189"/>
      <c r="AT190" s="184" t="s">
        <v>144</v>
      </c>
      <c r="AU190" s="184" t="s">
        <v>76</v>
      </c>
      <c r="AV190" s="10" t="s">
        <v>76</v>
      </c>
      <c r="AW190" s="10" t="s">
        <v>30</v>
      </c>
      <c r="AX190" s="10" t="s">
        <v>66</v>
      </c>
      <c r="AY190" s="184" t="s">
        <v>120</v>
      </c>
    </row>
    <row r="191" s="1" customFormat="1" ht="16.5" customHeight="1">
      <c r="B191" s="167"/>
      <c r="C191" s="168" t="s">
        <v>399</v>
      </c>
      <c r="D191" s="168" t="s">
        <v>124</v>
      </c>
      <c r="E191" s="169" t="s">
        <v>850</v>
      </c>
      <c r="F191" s="170" t="s">
        <v>851</v>
      </c>
      <c r="G191" s="171" t="s">
        <v>249</v>
      </c>
      <c r="H191" s="172">
        <v>31</v>
      </c>
      <c r="I191" s="173">
        <v>110</v>
      </c>
      <c r="J191" s="173">
        <f>ROUND(I191*H191,2)</f>
        <v>3410</v>
      </c>
      <c r="K191" s="170" t="s">
        <v>128</v>
      </c>
      <c r="L191" s="39"/>
      <c r="M191" s="174" t="s">
        <v>5</v>
      </c>
      <c r="N191" s="175" t="s">
        <v>37</v>
      </c>
      <c r="O191" s="176">
        <v>0</v>
      </c>
      <c r="P191" s="176">
        <f>O191*H191</f>
        <v>0</v>
      </c>
      <c r="Q191" s="176">
        <v>0</v>
      </c>
      <c r="R191" s="176">
        <f>Q191*H191</f>
        <v>0</v>
      </c>
      <c r="S191" s="176">
        <v>0</v>
      </c>
      <c r="T191" s="177">
        <f>S191*H191</f>
        <v>0</v>
      </c>
      <c r="AR191" s="23" t="s">
        <v>123</v>
      </c>
      <c r="AT191" s="23" t="s">
        <v>124</v>
      </c>
      <c r="AU191" s="23" t="s">
        <v>76</v>
      </c>
      <c r="AY191" s="23" t="s">
        <v>120</v>
      </c>
      <c r="BE191" s="178">
        <f>IF(N191="základní",J191,0)</f>
        <v>3410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23" t="s">
        <v>74</v>
      </c>
      <c r="BK191" s="178">
        <f>ROUND(I191*H191,2)</f>
        <v>3410</v>
      </c>
      <c r="BL191" s="23" t="s">
        <v>123</v>
      </c>
      <c r="BM191" s="23" t="s">
        <v>852</v>
      </c>
    </row>
    <row r="192" s="1" customFormat="1">
      <c r="B192" s="39"/>
      <c r="D192" s="179" t="s">
        <v>131</v>
      </c>
      <c r="F192" s="180" t="s">
        <v>851</v>
      </c>
      <c r="L192" s="39"/>
      <c r="M192" s="181"/>
      <c r="N192" s="40"/>
      <c r="O192" s="40"/>
      <c r="P192" s="40"/>
      <c r="Q192" s="40"/>
      <c r="R192" s="40"/>
      <c r="S192" s="40"/>
      <c r="T192" s="78"/>
      <c r="AT192" s="23" t="s">
        <v>131</v>
      </c>
      <c r="AU192" s="23" t="s">
        <v>76</v>
      </c>
    </row>
    <row r="193" s="1" customFormat="1">
      <c r="B193" s="39"/>
      <c r="D193" s="179" t="s">
        <v>133</v>
      </c>
      <c r="F193" s="182" t="s">
        <v>636</v>
      </c>
      <c r="L193" s="39"/>
      <c r="M193" s="181"/>
      <c r="N193" s="40"/>
      <c r="O193" s="40"/>
      <c r="P193" s="40"/>
      <c r="Q193" s="40"/>
      <c r="R193" s="40"/>
      <c r="S193" s="40"/>
      <c r="T193" s="78"/>
      <c r="AT193" s="23" t="s">
        <v>133</v>
      </c>
      <c r="AU193" s="23" t="s">
        <v>76</v>
      </c>
    </row>
    <row r="194" s="10" customFormat="1">
      <c r="B194" s="183"/>
      <c r="D194" s="179" t="s">
        <v>144</v>
      </c>
      <c r="E194" s="184" t="s">
        <v>5</v>
      </c>
      <c r="F194" s="185" t="s">
        <v>853</v>
      </c>
      <c r="H194" s="186">
        <v>31</v>
      </c>
      <c r="L194" s="183"/>
      <c r="M194" s="187"/>
      <c r="N194" s="188"/>
      <c r="O194" s="188"/>
      <c r="P194" s="188"/>
      <c r="Q194" s="188"/>
      <c r="R194" s="188"/>
      <c r="S194" s="188"/>
      <c r="T194" s="189"/>
      <c r="AT194" s="184" t="s">
        <v>144</v>
      </c>
      <c r="AU194" s="184" t="s">
        <v>76</v>
      </c>
      <c r="AV194" s="10" t="s">
        <v>76</v>
      </c>
      <c r="AW194" s="10" t="s">
        <v>30</v>
      </c>
      <c r="AX194" s="10" t="s">
        <v>74</v>
      </c>
      <c r="AY194" s="184" t="s">
        <v>120</v>
      </c>
    </row>
    <row r="195" s="1" customFormat="1" ht="16.5" customHeight="1">
      <c r="B195" s="167"/>
      <c r="C195" s="168" t="s">
        <v>406</v>
      </c>
      <c r="D195" s="168" t="s">
        <v>124</v>
      </c>
      <c r="E195" s="169" t="s">
        <v>785</v>
      </c>
      <c r="F195" s="170" t="s">
        <v>786</v>
      </c>
      <c r="G195" s="171" t="s">
        <v>249</v>
      </c>
      <c r="H195" s="172">
        <v>30.5</v>
      </c>
      <c r="I195" s="173">
        <v>53</v>
      </c>
      <c r="J195" s="173">
        <f>ROUND(I195*H195,2)</f>
        <v>1616.5</v>
      </c>
      <c r="K195" s="170" t="s">
        <v>128</v>
      </c>
      <c r="L195" s="39"/>
      <c r="M195" s="174" t="s">
        <v>5</v>
      </c>
      <c r="N195" s="175" t="s">
        <v>37</v>
      </c>
      <c r="O195" s="176">
        <v>0</v>
      </c>
      <c r="P195" s="176">
        <f>O195*H195</f>
        <v>0</v>
      </c>
      <c r="Q195" s="176">
        <v>0</v>
      </c>
      <c r="R195" s="176">
        <f>Q195*H195</f>
        <v>0</v>
      </c>
      <c r="S195" s="176">
        <v>0</v>
      </c>
      <c r="T195" s="177">
        <f>S195*H195</f>
        <v>0</v>
      </c>
      <c r="AR195" s="23" t="s">
        <v>123</v>
      </c>
      <c r="AT195" s="23" t="s">
        <v>124</v>
      </c>
      <c r="AU195" s="23" t="s">
        <v>76</v>
      </c>
      <c r="AY195" s="23" t="s">
        <v>120</v>
      </c>
      <c r="BE195" s="178">
        <f>IF(N195="základní",J195,0)</f>
        <v>1616.5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23" t="s">
        <v>74</v>
      </c>
      <c r="BK195" s="178">
        <f>ROUND(I195*H195,2)</f>
        <v>1616.5</v>
      </c>
      <c r="BL195" s="23" t="s">
        <v>123</v>
      </c>
      <c r="BM195" s="23" t="s">
        <v>787</v>
      </c>
    </row>
    <row r="196" s="1" customFormat="1">
      <c r="B196" s="39"/>
      <c r="D196" s="179" t="s">
        <v>131</v>
      </c>
      <c r="F196" s="180" t="s">
        <v>786</v>
      </c>
      <c r="L196" s="39"/>
      <c r="M196" s="181"/>
      <c r="N196" s="40"/>
      <c r="O196" s="40"/>
      <c r="P196" s="40"/>
      <c r="Q196" s="40"/>
      <c r="R196" s="40"/>
      <c r="S196" s="40"/>
      <c r="T196" s="78"/>
      <c r="AT196" s="23" t="s">
        <v>131</v>
      </c>
      <c r="AU196" s="23" t="s">
        <v>76</v>
      </c>
    </row>
    <row r="197" s="1" customFormat="1">
      <c r="B197" s="39"/>
      <c r="D197" s="179" t="s">
        <v>133</v>
      </c>
      <c r="F197" s="182" t="s">
        <v>788</v>
      </c>
      <c r="L197" s="39"/>
      <c r="M197" s="181"/>
      <c r="N197" s="40"/>
      <c r="O197" s="40"/>
      <c r="P197" s="40"/>
      <c r="Q197" s="40"/>
      <c r="R197" s="40"/>
      <c r="S197" s="40"/>
      <c r="T197" s="78"/>
      <c r="AT197" s="23" t="s">
        <v>133</v>
      </c>
      <c r="AU197" s="23" t="s">
        <v>76</v>
      </c>
    </row>
    <row r="198" s="10" customFormat="1">
      <c r="B198" s="183"/>
      <c r="D198" s="179" t="s">
        <v>144</v>
      </c>
      <c r="E198" s="184" t="s">
        <v>5</v>
      </c>
      <c r="F198" s="185" t="s">
        <v>854</v>
      </c>
      <c r="H198" s="186">
        <v>30.5</v>
      </c>
      <c r="L198" s="183"/>
      <c r="M198" s="187"/>
      <c r="N198" s="188"/>
      <c r="O198" s="188"/>
      <c r="P198" s="188"/>
      <c r="Q198" s="188"/>
      <c r="R198" s="188"/>
      <c r="S198" s="188"/>
      <c r="T198" s="189"/>
      <c r="AT198" s="184" t="s">
        <v>144</v>
      </c>
      <c r="AU198" s="184" t="s">
        <v>76</v>
      </c>
      <c r="AV198" s="10" t="s">
        <v>76</v>
      </c>
      <c r="AW198" s="10" t="s">
        <v>30</v>
      </c>
      <c r="AX198" s="10" t="s">
        <v>74</v>
      </c>
      <c r="AY198" s="184" t="s">
        <v>120</v>
      </c>
    </row>
    <row r="199" s="9" customFormat="1" ht="37.44" customHeight="1">
      <c r="B199" s="157"/>
      <c r="D199" s="158" t="s">
        <v>65</v>
      </c>
      <c r="E199" s="159" t="s">
        <v>121</v>
      </c>
      <c r="F199" s="159" t="s">
        <v>122</v>
      </c>
      <c r="J199" s="160">
        <f>BK199</f>
        <v>19087.599999999999</v>
      </c>
      <c r="L199" s="157"/>
      <c r="M199" s="161"/>
      <c r="N199" s="162"/>
      <c r="O199" s="162"/>
      <c r="P199" s="163">
        <f>SUM(P200:P203)</f>
        <v>0</v>
      </c>
      <c r="Q199" s="162"/>
      <c r="R199" s="163">
        <f>SUM(R200:R203)</f>
        <v>0</v>
      </c>
      <c r="S199" s="162"/>
      <c r="T199" s="164">
        <f>SUM(T200:T203)</f>
        <v>0</v>
      </c>
      <c r="AR199" s="158" t="s">
        <v>123</v>
      </c>
      <c r="AT199" s="165" t="s">
        <v>65</v>
      </c>
      <c r="AU199" s="165" t="s">
        <v>66</v>
      </c>
      <c r="AY199" s="158" t="s">
        <v>120</v>
      </c>
      <c r="BK199" s="166">
        <f>SUM(BK200:BK203)</f>
        <v>19087.599999999999</v>
      </c>
    </row>
    <row r="200" s="1" customFormat="1" ht="16.5" customHeight="1">
      <c r="B200" s="167"/>
      <c r="C200" s="168" t="s">
        <v>412</v>
      </c>
      <c r="D200" s="168" t="s">
        <v>124</v>
      </c>
      <c r="E200" s="169" t="s">
        <v>693</v>
      </c>
      <c r="F200" s="170" t="s">
        <v>694</v>
      </c>
      <c r="G200" s="171" t="s">
        <v>366</v>
      </c>
      <c r="H200" s="172">
        <v>47.719000000000001</v>
      </c>
      <c r="I200" s="173">
        <v>400</v>
      </c>
      <c r="J200" s="173">
        <f>ROUND(I200*H200,2)</f>
        <v>19087.599999999999</v>
      </c>
      <c r="K200" s="170" t="s">
        <v>128</v>
      </c>
      <c r="L200" s="39"/>
      <c r="M200" s="174" t="s">
        <v>5</v>
      </c>
      <c r="N200" s="175" t="s">
        <v>37</v>
      </c>
      <c r="O200" s="176">
        <v>0</v>
      </c>
      <c r="P200" s="176">
        <f>O200*H200</f>
        <v>0</v>
      </c>
      <c r="Q200" s="176">
        <v>0</v>
      </c>
      <c r="R200" s="176">
        <f>Q200*H200</f>
        <v>0</v>
      </c>
      <c r="S200" s="176">
        <v>0</v>
      </c>
      <c r="T200" s="177">
        <f>S200*H200</f>
        <v>0</v>
      </c>
      <c r="AR200" s="23" t="s">
        <v>129</v>
      </c>
      <c r="AT200" s="23" t="s">
        <v>124</v>
      </c>
      <c r="AU200" s="23" t="s">
        <v>74</v>
      </c>
      <c r="AY200" s="23" t="s">
        <v>120</v>
      </c>
      <c r="BE200" s="178">
        <f>IF(N200="základní",J200,0)</f>
        <v>19087.599999999999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23" t="s">
        <v>74</v>
      </c>
      <c r="BK200" s="178">
        <f>ROUND(I200*H200,2)</f>
        <v>19087.599999999999</v>
      </c>
      <c r="BL200" s="23" t="s">
        <v>129</v>
      </c>
      <c r="BM200" s="23" t="s">
        <v>790</v>
      </c>
    </row>
    <row r="201" s="1" customFormat="1">
      <c r="B201" s="39"/>
      <c r="D201" s="179" t="s">
        <v>131</v>
      </c>
      <c r="F201" s="180" t="s">
        <v>791</v>
      </c>
      <c r="L201" s="39"/>
      <c r="M201" s="181"/>
      <c r="N201" s="40"/>
      <c r="O201" s="40"/>
      <c r="P201" s="40"/>
      <c r="Q201" s="40"/>
      <c r="R201" s="40"/>
      <c r="S201" s="40"/>
      <c r="T201" s="78"/>
      <c r="AT201" s="23" t="s">
        <v>131</v>
      </c>
      <c r="AU201" s="23" t="s">
        <v>74</v>
      </c>
    </row>
    <row r="202" s="1" customFormat="1">
      <c r="B202" s="39"/>
      <c r="D202" s="179" t="s">
        <v>133</v>
      </c>
      <c r="F202" s="182" t="s">
        <v>696</v>
      </c>
      <c r="L202" s="39"/>
      <c r="M202" s="181"/>
      <c r="N202" s="40"/>
      <c r="O202" s="40"/>
      <c r="P202" s="40"/>
      <c r="Q202" s="40"/>
      <c r="R202" s="40"/>
      <c r="S202" s="40"/>
      <c r="T202" s="78"/>
      <c r="AT202" s="23" t="s">
        <v>133</v>
      </c>
      <c r="AU202" s="23" t="s">
        <v>74</v>
      </c>
    </row>
    <row r="203" s="10" customFormat="1">
      <c r="B203" s="183"/>
      <c r="D203" s="179" t="s">
        <v>144</v>
      </c>
      <c r="E203" s="184" t="s">
        <v>5</v>
      </c>
      <c r="F203" s="185" t="s">
        <v>855</v>
      </c>
      <c r="H203" s="186">
        <v>47.719000000000001</v>
      </c>
      <c r="L203" s="183"/>
      <c r="M203" s="201"/>
      <c r="N203" s="202"/>
      <c r="O203" s="202"/>
      <c r="P203" s="202"/>
      <c r="Q203" s="202"/>
      <c r="R203" s="202"/>
      <c r="S203" s="202"/>
      <c r="T203" s="203"/>
      <c r="AT203" s="184" t="s">
        <v>144</v>
      </c>
      <c r="AU203" s="184" t="s">
        <v>74</v>
      </c>
      <c r="AV203" s="10" t="s">
        <v>76</v>
      </c>
      <c r="AW203" s="10" t="s">
        <v>30</v>
      </c>
      <c r="AX203" s="10" t="s">
        <v>74</v>
      </c>
      <c r="AY203" s="184" t="s">
        <v>120</v>
      </c>
    </row>
    <row r="204" s="1" customFormat="1" ht="6.96" customHeight="1">
      <c r="B204" s="60"/>
      <c r="C204" s="61"/>
      <c r="D204" s="61"/>
      <c r="E204" s="61"/>
      <c r="F204" s="61"/>
      <c r="G204" s="61"/>
      <c r="H204" s="61"/>
      <c r="I204" s="61"/>
      <c r="J204" s="61"/>
      <c r="K204" s="61"/>
      <c r="L204" s="39"/>
    </row>
  </sheetData>
  <autoFilter ref="C84:K203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10" customWidth="1"/>
    <col min="2" max="2" width="1.664063" style="210" customWidth="1"/>
    <col min="3" max="4" width="5" style="210" customWidth="1"/>
    <col min="5" max="5" width="11.67" style="210" customWidth="1"/>
    <col min="6" max="6" width="9.17" style="210" customWidth="1"/>
    <col min="7" max="7" width="5" style="210" customWidth="1"/>
    <col min="8" max="8" width="77.83" style="210" customWidth="1"/>
    <col min="9" max="10" width="20" style="210" customWidth="1"/>
    <col min="11" max="11" width="1.664063" style="210" customWidth="1"/>
  </cols>
  <sheetData>
    <row r="1" ht="37.5" customHeight="1"/>
    <row r="2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="13" customFormat="1" ht="45" customHeight="1">
      <c r="B3" s="214"/>
      <c r="C3" s="215" t="s">
        <v>856</v>
      </c>
      <c r="D3" s="215"/>
      <c r="E3" s="215"/>
      <c r="F3" s="215"/>
      <c r="G3" s="215"/>
      <c r="H3" s="215"/>
      <c r="I3" s="215"/>
      <c r="J3" s="215"/>
      <c r="K3" s="216"/>
    </row>
    <row r="4" ht="25.5" customHeight="1">
      <c r="B4" s="217"/>
      <c r="C4" s="218" t="s">
        <v>857</v>
      </c>
      <c r="D4" s="218"/>
      <c r="E4" s="218"/>
      <c r="F4" s="218"/>
      <c r="G4" s="218"/>
      <c r="H4" s="218"/>
      <c r="I4" s="218"/>
      <c r="J4" s="218"/>
      <c r="K4" s="219"/>
    </row>
    <row r="5" ht="5.25" customHeight="1">
      <c r="B5" s="217"/>
      <c r="C5" s="220"/>
      <c r="D5" s="220"/>
      <c r="E5" s="220"/>
      <c r="F5" s="220"/>
      <c r="G5" s="220"/>
      <c r="H5" s="220"/>
      <c r="I5" s="220"/>
      <c r="J5" s="220"/>
      <c r="K5" s="219"/>
    </row>
    <row r="6" ht="15" customHeight="1">
      <c r="B6" s="217"/>
      <c r="C6" s="221" t="s">
        <v>858</v>
      </c>
      <c r="D6" s="221"/>
      <c r="E6" s="221"/>
      <c r="F6" s="221"/>
      <c r="G6" s="221"/>
      <c r="H6" s="221"/>
      <c r="I6" s="221"/>
      <c r="J6" s="221"/>
      <c r="K6" s="219"/>
    </row>
    <row r="7" ht="15" customHeight="1">
      <c r="B7" s="222"/>
      <c r="C7" s="221" t="s">
        <v>859</v>
      </c>
      <c r="D7" s="221"/>
      <c r="E7" s="221"/>
      <c r="F7" s="221"/>
      <c r="G7" s="221"/>
      <c r="H7" s="221"/>
      <c r="I7" s="221"/>
      <c r="J7" s="221"/>
      <c r="K7" s="219"/>
    </row>
    <row r="8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ht="15" customHeight="1">
      <c r="B9" s="222"/>
      <c r="C9" s="221" t="s">
        <v>860</v>
      </c>
      <c r="D9" s="221"/>
      <c r="E9" s="221"/>
      <c r="F9" s="221"/>
      <c r="G9" s="221"/>
      <c r="H9" s="221"/>
      <c r="I9" s="221"/>
      <c r="J9" s="221"/>
      <c r="K9" s="219"/>
    </row>
    <row r="10" ht="15" customHeight="1">
      <c r="B10" s="222"/>
      <c r="C10" s="221"/>
      <c r="D10" s="221" t="s">
        <v>861</v>
      </c>
      <c r="E10" s="221"/>
      <c r="F10" s="221"/>
      <c r="G10" s="221"/>
      <c r="H10" s="221"/>
      <c r="I10" s="221"/>
      <c r="J10" s="221"/>
      <c r="K10" s="219"/>
    </row>
    <row r="11" ht="15" customHeight="1">
      <c r="B11" s="222"/>
      <c r="C11" s="223"/>
      <c r="D11" s="221" t="s">
        <v>862</v>
      </c>
      <c r="E11" s="221"/>
      <c r="F11" s="221"/>
      <c r="G11" s="221"/>
      <c r="H11" s="221"/>
      <c r="I11" s="221"/>
      <c r="J11" s="221"/>
      <c r="K11" s="219"/>
    </row>
    <row r="12" ht="12.75" customHeight="1">
      <c r="B12" s="222"/>
      <c r="C12" s="223"/>
      <c r="D12" s="223"/>
      <c r="E12" s="223"/>
      <c r="F12" s="223"/>
      <c r="G12" s="223"/>
      <c r="H12" s="223"/>
      <c r="I12" s="223"/>
      <c r="J12" s="223"/>
      <c r="K12" s="219"/>
    </row>
    <row r="13" ht="15" customHeight="1">
      <c r="B13" s="222"/>
      <c r="C13" s="223"/>
      <c r="D13" s="221" t="s">
        <v>863</v>
      </c>
      <c r="E13" s="221"/>
      <c r="F13" s="221"/>
      <c r="G13" s="221"/>
      <c r="H13" s="221"/>
      <c r="I13" s="221"/>
      <c r="J13" s="221"/>
      <c r="K13" s="219"/>
    </row>
    <row r="14" ht="15" customHeight="1">
      <c r="B14" s="222"/>
      <c r="C14" s="223"/>
      <c r="D14" s="221" t="s">
        <v>864</v>
      </c>
      <c r="E14" s="221"/>
      <c r="F14" s="221"/>
      <c r="G14" s="221"/>
      <c r="H14" s="221"/>
      <c r="I14" s="221"/>
      <c r="J14" s="221"/>
      <c r="K14" s="219"/>
    </row>
    <row r="15" ht="15" customHeight="1">
      <c r="B15" s="222"/>
      <c r="C15" s="223"/>
      <c r="D15" s="221" t="s">
        <v>865</v>
      </c>
      <c r="E15" s="221"/>
      <c r="F15" s="221"/>
      <c r="G15" s="221"/>
      <c r="H15" s="221"/>
      <c r="I15" s="221"/>
      <c r="J15" s="221"/>
      <c r="K15" s="219"/>
    </row>
    <row r="16" ht="15" customHeight="1">
      <c r="B16" s="222"/>
      <c r="C16" s="223"/>
      <c r="D16" s="223"/>
      <c r="E16" s="224" t="s">
        <v>73</v>
      </c>
      <c r="F16" s="221" t="s">
        <v>866</v>
      </c>
      <c r="G16" s="221"/>
      <c r="H16" s="221"/>
      <c r="I16" s="221"/>
      <c r="J16" s="221"/>
      <c r="K16" s="219"/>
    </row>
    <row r="17" ht="15" customHeight="1">
      <c r="B17" s="222"/>
      <c r="C17" s="223"/>
      <c r="D17" s="223"/>
      <c r="E17" s="224" t="s">
        <v>867</v>
      </c>
      <c r="F17" s="221" t="s">
        <v>868</v>
      </c>
      <c r="G17" s="221"/>
      <c r="H17" s="221"/>
      <c r="I17" s="221"/>
      <c r="J17" s="221"/>
      <c r="K17" s="219"/>
    </row>
    <row r="18" ht="15" customHeight="1">
      <c r="B18" s="222"/>
      <c r="C18" s="223"/>
      <c r="D18" s="223"/>
      <c r="E18" s="224" t="s">
        <v>869</v>
      </c>
      <c r="F18" s="221" t="s">
        <v>870</v>
      </c>
      <c r="G18" s="221"/>
      <c r="H18" s="221"/>
      <c r="I18" s="221"/>
      <c r="J18" s="221"/>
      <c r="K18" s="219"/>
    </row>
    <row r="19" ht="15" customHeight="1">
      <c r="B19" s="222"/>
      <c r="C19" s="223"/>
      <c r="D19" s="223"/>
      <c r="E19" s="224" t="s">
        <v>871</v>
      </c>
      <c r="F19" s="221" t="s">
        <v>872</v>
      </c>
      <c r="G19" s="221"/>
      <c r="H19" s="221"/>
      <c r="I19" s="221"/>
      <c r="J19" s="221"/>
      <c r="K19" s="219"/>
    </row>
    <row r="20" ht="15" customHeight="1">
      <c r="B20" s="222"/>
      <c r="C20" s="223"/>
      <c r="D20" s="223"/>
      <c r="E20" s="224" t="s">
        <v>121</v>
      </c>
      <c r="F20" s="221" t="s">
        <v>122</v>
      </c>
      <c r="G20" s="221"/>
      <c r="H20" s="221"/>
      <c r="I20" s="221"/>
      <c r="J20" s="221"/>
      <c r="K20" s="219"/>
    </row>
    <row r="21" ht="15" customHeight="1">
      <c r="B21" s="222"/>
      <c r="C21" s="223"/>
      <c r="D21" s="223"/>
      <c r="E21" s="224" t="s">
        <v>873</v>
      </c>
      <c r="F21" s="221" t="s">
        <v>874</v>
      </c>
      <c r="G21" s="221"/>
      <c r="H21" s="221"/>
      <c r="I21" s="221"/>
      <c r="J21" s="221"/>
      <c r="K21" s="219"/>
    </row>
    <row r="22" ht="12.75" customHeight="1">
      <c r="B22" s="222"/>
      <c r="C22" s="223"/>
      <c r="D22" s="223"/>
      <c r="E22" s="223"/>
      <c r="F22" s="223"/>
      <c r="G22" s="223"/>
      <c r="H22" s="223"/>
      <c r="I22" s="223"/>
      <c r="J22" s="223"/>
      <c r="K22" s="219"/>
    </row>
    <row r="23" ht="15" customHeight="1">
      <c r="B23" s="222"/>
      <c r="C23" s="221" t="s">
        <v>875</v>
      </c>
      <c r="D23" s="221"/>
      <c r="E23" s="221"/>
      <c r="F23" s="221"/>
      <c r="G23" s="221"/>
      <c r="H23" s="221"/>
      <c r="I23" s="221"/>
      <c r="J23" s="221"/>
      <c r="K23" s="219"/>
    </row>
    <row r="24" ht="15" customHeight="1">
      <c r="B24" s="222"/>
      <c r="C24" s="221" t="s">
        <v>876</v>
      </c>
      <c r="D24" s="221"/>
      <c r="E24" s="221"/>
      <c r="F24" s="221"/>
      <c r="G24" s="221"/>
      <c r="H24" s="221"/>
      <c r="I24" s="221"/>
      <c r="J24" s="221"/>
      <c r="K24" s="219"/>
    </row>
    <row r="25" ht="15" customHeight="1">
      <c r="B25" s="222"/>
      <c r="C25" s="221"/>
      <c r="D25" s="221" t="s">
        <v>877</v>
      </c>
      <c r="E25" s="221"/>
      <c r="F25" s="221"/>
      <c r="G25" s="221"/>
      <c r="H25" s="221"/>
      <c r="I25" s="221"/>
      <c r="J25" s="221"/>
      <c r="K25" s="219"/>
    </row>
    <row r="26" ht="15" customHeight="1">
      <c r="B26" s="222"/>
      <c r="C26" s="223"/>
      <c r="D26" s="221" t="s">
        <v>878</v>
      </c>
      <c r="E26" s="221"/>
      <c r="F26" s="221"/>
      <c r="G26" s="221"/>
      <c r="H26" s="221"/>
      <c r="I26" s="221"/>
      <c r="J26" s="221"/>
      <c r="K26" s="219"/>
    </row>
    <row r="27" ht="12.75" customHeight="1">
      <c r="B27" s="222"/>
      <c r="C27" s="223"/>
      <c r="D27" s="223"/>
      <c r="E27" s="223"/>
      <c r="F27" s="223"/>
      <c r="G27" s="223"/>
      <c r="H27" s="223"/>
      <c r="I27" s="223"/>
      <c r="J27" s="223"/>
      <c r="K27" s="219"/>
    </row>
    <row r="28" ht="15" customHeight="1">
      <c r="B28" s="222"/>
      <c r="C28" s="223"/>
      <c r="D28" s="221" t="s">
        <v>879</v>
      </c>
      <c r="E28" s="221"/>
      <c r="F28" s="221"/>
      <c r="G28" s="221"/>
      <c r="H28" s="221"/>
      <c r="I28" s="221"/>
      <c r="J28" s="221"/>
      <c r="K28" s="219"/>
    </row>
    <row r="29" ht="15" customHeight="1">
      <c r="B29" s="222"/>
      <c r="C29" s="223"/>
      <c r="D29" s="221" t="s">
        <v>880</v>
      </c>
      <c r="E29" s="221"/>
      <c r="F29" s="221"/>
      <c r="G29" s="221"/>
      <c r="H29" s="221"/>
      <c r="I29" s="221"/>
      <c r="J29" s="221"/>
      <c r="K29" s="219"/>
    </row>
    <row r="30" ht="12.75" customHeight="1">
      <c r="B30" s="222"/>
      <c r="C30" s="223"/>
      <c r="D30" s="223"/>
      <c r="E30" s="223"/>
      <c r="F30" s="223"/>
      <c r="G30" s="223"/>
      <c r="H30" s="223"/>
      <c r="I30" s="223"/>
      <c r="J30" s="223"/>
      <c r="K30" s="219"/>
    </row>
    <row r="31" ht="15" customHeight="1">
      <c r="B31" s="222"/>
      <c r="C31" s="223"/>
      <c r="D31" s="221" t="s">
        <v>881</v>
      </c>
      <c r="E31" s="221"/>
      <c r="F31" s="221"/>
      <c r="G31" s="221"/>
      <c r="H31" s="221"/>
      <c r="I31" s="221"/>
      <c r="J31" s="221"/>
      <c r="K31" s="219"/>
    </row>
    <row r="32" ht="15" customHeight="1">
      <c r="B32" s="222"/>
      <c r="C32" s="223"/>
      <c r="D32" s="221" t="s">
        <v>882</v>
      </c>
      <c r="E32" s="221"/>
      <c r="F32" s="221"/>
      <c r="G32" s="221"/>
      <c r="H32" s="221"/>
      <c r="I32" s="221"/>
      <c r="J32" s="221"/>
      <c r="K32" s="219"/>
    </row>
    <row r="33" ht="15" customHeight="1">
      <c r="B33" s="222"/>
      <c r="C33" s="223"/>
      <c r="D33" s="221" t="s">
        <v>883</v>
      </c>
      <c r="E33" s="221"/>
      <c r="F33" s="221"/>
      <c r="G33" s="221"/>
      <c r="H33" s="221"/>
      <c r="I33" s="221"/>
      <c r="J33" s="221"/>
      <c r="K33" s="219"/>
    </row>
    <row r="34" ht="15" customHeight="1">
      <c r="B34" s="222"/>
      <c r="C34" s="223"/>
      <c r="D34" s="221"/>
      <c r="E34" s="225" t="s">
        <v>105</v>
      </c>
      <c r="F34" s="221"/>
      <c r="G34" s="221" t="s">
        <v>884</v>
      </c>
      <c r="H34" s="221"/>
      <c r="I34" s="221"/>
      <c r="J34" s="221"/>
      <c r="K34" s="219"/>
    </row>
    <row r="35" ht="30.75" customHeight="1">
      <c r="B35" s="222"/>
      <c r="C35" s="223"/>
      <c r="D35" s="221"/>
      <c r="E35" s="225" t="s">
        <v>885</v>
      </c>
      <c r="F35" s="221"/>
      <c r="G35" s="221" t="s">
        <v>886</v>
      </c>
      <c r="H35" s="221"/>
      <c r="I35" s="221"/>
      <c r="J35" s="221"/>
      <c r="K35" s="219"/>
    </row>
    <row r="36" ht="15" customHeight="1">
      <c r="B36" s="222"/>
      <c r="C36" s="223"/>
      <c r="D36" s="221"/>
      <c r="E36" s="225" t="s">
        <v>47</v>
      </c>
      <c r="F36" s="221"/>
      <c r="G36" s="221" t="s">
        <v>887</v>
      </c>
      <c r="H36" s="221"/>
      <c r="I36" s="221"/>
      <c r="J36" s="221"/>
      <c r="K36" s="219"/>
    </row>
    <row r="37" ht="15" customHeight="1">
      <c r="B37" s="222"/>
      <c r="C37" s="223"/>
      <c r="D37" s="221"/>
      <c r="E37" s="225" t="s">
        <v>106</v>
      </c>
      <c r="F37" s="221"/>
      <c r="G37" s="221" t="s">
        <v>888</v>
      </c>
      <c r="H37" s="221"/>
      <c r="I37" s="221"/>
      <c r="J37" s="221"/>
      <c r="K37" s="219"/>
    </row>
    <row r="38" ht="15" customHeight="1">
      <c r="B38" s="222"/>
      <c r="C38" s="223"/>
      <c r="D38" s="221"/>
      <c r="E38" s="225" t="s">
        <v>107</v>
      </c>
      <c r="F38" s="221"/>
      <c r="G38" s="221" t="s">
        <v>889</v>
      </c>
      <c r="H38" s="221"/>
      <c r="I38" s="221"/>
      <c r="J38" s="221"/>
      <c r="K38" s="219"/>
    </row>
    <row r="39" ht="15" customHeight="1">
      <c r="B39" s="222"/>
      <c r="C39" s="223"/>
      <c r="D39" s="221"/>
      <c r="E39" s="225" t="s">
        <v>108</v>
      </c>
      <c r="F39" s="221"/>
      <c r="G39" s="221" t="s">
        <v>890</v>
      </c>
      <c r="H39" s="221"/>
      <c r="I39" s="221"/>
      <c r="J39" s="221"/>
      <c r="K39" s="219"/>
    </row>
    <row r="40" ht="15" customHeight="1">
      <c r="B40" s="222"/>
      <c r="C40" s="223"/>
      <c r="D40" s="221"/>
      <c r="E40" s="225" t="s">
        <v>891</v>
      </c>
      <c r="F40" s="221"/>
      <c r="G40" s="221" t="s">
        <v>892</v>
      </c>
      <c r="H40" s="221"/>
      <c r="I40" s="221"/>
      <c r="J40" s="221"/>
      <c r="K40" s="219"/>
    </row>
    <row r="41" ht="15" customHeight="1">
      <c r="B41" s="222"/>
      <c r="C41" s="223"/>
      <c r="D41" s="221"/>
      <c r="E41" s="225"/>
      <c r="F41" s="221"/>
      <c r="G41" s="221" t="s">
        <v>893</v>
      </c>
      <c r="H41" s="221"/>
      <c r="I41" s="221"/>
      <c r="J41" s="221"/>
      <c r="K41" s="219"/>
    </row>
    <row r="42" ht="15" customHeight="1">
      <c r="B42" s="222"/>
      <c r="C42" s="223"/>
      <c r="D42" s="221"/>
      <c r="E42" s="225" t="s">
        <v>894</v>
      </c>
      <c r="F42" s="221"/>
      <c r="G42" s="221" t="s">
        <v>895</v>
      </c>
      <c r="H42" s="221"/>
      <c r="I42" s="221"/>
      <c r="J42" s="221"/>
      <c r="K42" s="219"/>
    </row>
    <row r="43" ht="15" customHeight="1">
      <c r="B43" s="222"/>
      <c r="C43" s="223"/>
      <c r="D43" s="221"/>
      <c r="E43" s="225" t="s">
        <v>110</v>
      </c>
      <c r="F43" s="221"/>
      <c r="G43" s="221" t="s">
        <v>896</v>
      </c>
      <c r="H43" s="221"/>
      <c r="I43" s="221"/>
      <c r="J43" s="221"/>
      <c r="K43" s="219"/>
    </row>
    <row r="44" ht="12.75" customHeight="1">
      <c r="B44" s="222"/>
      <c r="C44" s="223"/>
      <c r="D44" s="221"/>
      <c r="E44" s="221"/>
      <c r="F44" s="221"/>
      <c r="G44" s="221"/>
      <c r="H44" s="221"/>
      <c r="I44" s="221"/>
      <c r="J44" s="221"/>
      <c r="K44" s="219"/>
    </row>
    <row r="45" ht="15" customHeight="1">
      <c r="B45" s="222"/>
      <c r="C45" s="223"/>
      <c r="D45" s="221" t="s">
        <v>897</v>
      </c>
      <c r="E45" s="221"/>
      <c r="F45" s="221"/>
      <c r="G45" s="221"/>
      <c r="H45" s="221"/>
      <c r="I45" s="221"/>
      <c r="J45" s="221"/>
      <c r="K45" s="219"/>
    </row>
    <row r="46" ht="15" customHeight="1">
      <c r="B46" s="222"/>
      <c r="C46" s="223"/>
      <c r="D46" s="223"/>
      <c r="E46" s="221" t="s">
        <v>898</v>
      </c>
      <c r="F46" s="221"/>
      <c r="G46" s="221"/>
      <c r="H46" s="221"/>
      <c r="I46" s="221"/>
      <c r="J46" s="221"/>
      <c r="K46" s="219"/>
    </row>
    <row r="47" ht="15" customHeight="1">
      <c r="B47" s="222"/>
      <c r="C47" s="223"/>
      <c r="D47" s="223"/>
      <c r="E47" s="221" t="s">
        <v>899</v>
      </c>
      <c r="F47" s="221"/>
      <c r="G47" s="221"/>
      <c r="H47" s="221"/>
      <c r="I47" s="221"/>
      <c r="J47" s="221"/>
      <c r="K47" s="219"/>
    </row>
    <row r="48" ht="15" customHeight="1">
      <c r="B48" s="222"/>
      <c r="C48" s="223"/>
      <c r="D48" s="223"/>
      <c r="E48" s="221" t="s">
        <v>900</v>
      </c>
      <c r="F48" s="221"/>
      <c r="G48" s="221"/>
      <c r="H48" s="221"/>
      <c r="I48" s="221"/>
      <c r="J48" s="221"/>
      <c r="K48" s="219"/>
    </row>
    <row r="49" ht="15" customHeight="1">
      <c r="B49" s="222"/>
      <c r="C49" s="223"/>
      <c r="D49" s="221" t="s">
        <v>901</v>
      </c>
      <c r="E49" s="221"/>
      <c r="F49" s="221"/>
      <c r="G49" s="221"/>
      <c r="H49" s="221"/>
      <c r="I49" s="221"/>
      <c r="J49" s="221"/>
      <c r="K49" s="219"/>
    </row>
    <row r="50" ht="25.5" customHeight="1">
      <c r="B50" s="217"/>
      <c r="C50" s="218" t="s">
        <v>902</v>
      </c>
      <c r="D50" s="218"/>
      <c r="E50" s="218"/>
      <c r="F50" s="218"/>
      <c r="G50" s="218"/>
      <c r="H50" s="218"/>
      <c r="I50" s="218"/>
      <c r="J50" s="218"/>
      <c r="K50" s="219"/>
    </row>
    <row r="51" ht="5.25" customHeight="1">
      <c r="B51" s="217"/>
      <c r="C51" s="220"/>
      <c r="D51" s="220"/>
      <c r="E51" s="220"/>
      <c r="F51" s="220"/>
      <c r="G51" s="220"/>
      <c r="H51" s="220"/>
      <c r="I51" s="220"/>
      <c r="J51" s="220"/>
      <c r="K51" s="219"/>
    </row>
    <row r="52" ht="15" customHeight="1">
      <c r="B52" s="217"/>
      <c r="C52" s="221" t="s">
        <v>903</v>
      </c>
      <c r="D52" s="221"/>
      <c r="E52" s="221"/>
      <c r="F52" s="221"/>
      <c r="G52" s="221"/>
      <c r="H52" s="221"/>
      <c r="I52" s="221"/>
      <c r="J52" s="221"/>
      <c r="K52" s="219"/>
    </row>
    <row r="53" ht="15" customHeight="1">
      <c r="B53" s="217"/>
      <c r="C53" s="221" t="s">
        <v>904</v>
      </c>
      <c r="D53" s="221"/>
      <c r="E53" s="221"/>
      <c r="F53" s="221"/>
      <c r="G53" s="221"/>
      <c r="H53" s="221"/>
      <c r="I53" s="221"/>
      <c r="J53" s="221"/>
      <c r="K53" s="219"/>
    </row>
    <row r="54" ht="12.75" customHeight="1">
      <c r="B54" s="217"/>
      <c r="C54" s="221"/>
      <c r="D54" s="221"/>
      <c r="E54" s="221"/>
      <c r="F54" s="221"/>
      <c r="G54" s="221"/>
      <c r="H54" s="221"/>
      <c r="I54" s="221"/>
      <c r="J54" s="221"/>
      <c r="K54" s="219"/>
    </row>
    <row r="55" ht="15" customHeight="1">
      <c r="B55" s="217"/>
      <c r="C55" s="221" t="s">
        <v>905</v>
      </c>
      <c r="D55" s="221"/>
      <c r="E55" s="221"/>
      <c r="F55" s="221"/>
      <c r="G55" s="221"/>
      <c r="H55" s="221"/>
      <c r="I55" s="221"/>
      <c r="J55" s="221"/>
      <c r="K55" s="219"/>
    </row>
    <row r="56" ht="15" customHeight="1">
      <c r="B56" s="217"/>
      <c r="C56" s="223"/>
      <c r="D56" s="221" t="s">
        <v>906</v>
      </c>
      <c r="E56" s="221"/>
      <c r="F56" s="221"/>
      <c r="G56" s="221"/>
      <c r="H56" s="221"/>
      <c r="I56" s="221"/>
      <c r="J56" s="221"/>
      <c r="K56" s="219"/>
    </row>
    <row r="57" ht="15" customHeight="1">
      <c r="B57" s="217"/>
      <c r="C57" s="223"/>
      <c r="D57" s="221" t="s">
        <v>907</v>
      </c>
      <c r="E57" s="221"/>
      <c r="F57" s="221"/>
      <c r="G57" s="221"/>
      <c r="H57" s="221"/>
      <c r="I57" s="221"/>
      <c r="J57" s="221"/>
      <c r="K57" s="219"/>
    </row>
    <row r="58" ht="15" customHeight="1">
      <c r="B58" s="217"/>
      <c r="C58" s="223"/>
      <c r="D58" s="221" t="s">
        <v>908</v>
      </c>
      <c r="E58" s="221"/>
      <c r="F58" s="221"/>
      <c r="G58" s="221"/>
      <c r="H58" s="221"/>
      <c r="I58" s="221"/>
      <c r="J58" s="221"/>
      <c r="K58" s="219"/>
    </row>
    <row r="59" ht="15" customHeight="1">
      <c r="B59" s="217"/>
      <c r="C59" s="223"/>
      <c r="D59" s="221" t="s">
        <v>909</v>
      </c>
      <c r="E59" s="221"/>
      <c r="F59" s="221"/>
      <c r="G59" s="221"/>
      <c r="H59" s="221"/>
      <c r="I59" s="221"/>
      <c r="J59" s="221"/>
      <c r="K59" s="219"/>
    </row>
    <row r="60" ht="15" customHeight="1">
      <c r="B60" s="217"/>
      <c r="C60" s="223"/>
      <c r="D60" s="226" t="s">
        <v>910</v>
      </c>
      <c r="E60" s="226"/>
      <c r="F60" s="226"/>
      <c r="G60" s="226"/>
      <c r="H60" s="226"/>
      <c r="I60" s="226"/>
      <c r="J60" s="226"/>
      <c r="K60" s="219"/>
    </row>
    <row r="61" ht="15" customHeight="1">
      <c r="B61" s="217"/>
      <c r="C61" s="223"/>
      <c r="D61" s="221" t="s">
        <v>911</v>
      </c>
      <c r="E61" s="221"/>
      <c r="F61" s="221"/>
      <c r="G61" s="221"/>
      <c r="H61" s="221"/>
      <c r="I61" s="221"/>
      <c r="J61" s="221"/>
      <c r="K61" s="219"/>
    </row>
    <row r="62" ht="12.75" customHeight="1">
      <c r="B62" s="217"/>
      <c r="C62" s="223"/>
      <c r="D62" s="223"/>
      <c r="E62" s="227"/>
      <c r="F62" s="223"/>
      <c r="G62" s="223"/>
      <c r="H62" s="223"/>
      <c r="I62" s="223"/>
      <c r="J62" s="223"/>
      <c r="K62" s="219"/>
    </row>
    <row r="63" ht="15" customHeight="1">
      <c r="B63" s="217"/>
      <c r="C63" s="223"/>
      <c r="D63" s="221" t="s">
        <v>912</v>
      </c>
      <c r="E63" s="221"/>
      <c r="F63" s="221"/>
      <c r="G63" s="221"/>
      <c r="H63" s="221"/>
      <c r="I63" s="221"/>
      <c r="J63" s="221"/>
      <c r="K63" s="219"/>
    </row>
    <row r="64" ht="15" customHeight="1">
      <c r="B64" s="217"/>
      <c r="C64" s="223"/>
      <c r="D64" s="226" t="s">
        <v>913</v>
      </c>
      <c r="E64" s="226"/>
      <c r="F64" s="226"/>
      <c r="G64" s="226"/>
      <c r="H64" s="226"/>
      <c r="I64" s="226"/>
      <c r="J64" s="226"/>
      <c r="K64" s="219"/>
    </row>
    <row r="65" ht="15" customHeight="1">
      <c r="B65" s="217"/>
      <c r="C65" s="223"/>
      <c r="D65" s="221" t="s">
        <v>914</v>
      </c>
      <c r="E65" s="221"/>
      <c r="F65" s="221"/>
      <c r="G65" s="221"/>
      <c r="H65" s="221"/>
      <c r="I65" s="221"/>
      <c r="J65" s="221"/>
      <c r="K65" s="219"/>
    </row>
    <row r="66" ht="15" customHeight="1">
      <c r="B66" s="217"/>
      <c r="C66" s="223"/>
      <c r="D66" s="221" t="s">
        <v>915</v>
      </c>
      <c r="E66" s="221"/>
      <c r="F66" s="221"/>
      <c r="G66" s="221"/>
      <c r="H66" s="221"/>
      <c r="I66" s="221"/>
      <c r="J66" s="221"/>
      <c r="K66" s="219"/>
    </row>
    <row r="67" ht="15" customHeight="1">
      <c r="B67" s="217"/>
      <c r="C67" s="223"/>
      <c r="D67" s="221" t="s">
        <v>916</v>
      </c>
      <c r="E67" s="221"/>
      <c r="F67" s="221"/>
      <c r="G67" s="221"/>
      <c r="H67" s="221"/>
      <c r="I67" s="221"/>
      <c r="J67" s="221"/>
      <c r="K67" s="219"/>
    </row>
    <row r="68" ht="15" customHeight="1">
      <c r="B68" s="217"/>
      <c r="C68" s="223"/>
      <c r="D68" s="221" t="s">
        <v>917</v>
      </c>
      <c r="E68" s="221"/>
      <c r="F68" s="221"/>
      <c r="G68" s="221"/>
      <c r="H68" s="221"/>
      <c r="I68" s="221"/>
      <c r="J68" s="221"/>
      <c r="K68" s="219"/>
    </row>
    <row r="69" ht="12.75" customHeight="1">
      <c r="B69" s="228"/>
      <c r="C69" s="229"/>
      <c r="D69" s="229"/>
      <c r="E69" s="229"/>
      <c r="F69" s="229"/>
      <c r="G69" s="229"/>
      <c r="H69" s="229"/>
      <c r="I69" s="229"/>
      <c r="J69" s="229"/>
      <c r="K69" s="230"/>
    </row>
    <row r="70" ht="18.75" customHeight="1">
      <c r="B70" s="231"/>
      <c r="C70" s="231"/>
      <c r="D70" s="231"/>
      <c r="E70" s="231"/>
      <c r="F70" s="231"/>
      <c r="G70" s="231"/>
      <c r="H70" s="231"/>
      <c r="I70" s="231"/>
      <c r="J70" s="231"/>
      <c r="K70" s="232"/>
    </row>
    <row r="71" ht="18.75" customHeight="1">
      <c r="B71" s="232"/>
      <c r="C71" s="232"/>
      <c r="D71" s="232"/>
      <c r="E71" s="232"/>
      <c r="F71" s="232"/>
      <c r="G71" s="232"/>
      <c r="H71" s="232"/>
      <c r="I71" s="232"/>
      <c r="J71" s="232"/>
      <c r="K71" s="232"/>
    </row>
    <row r="72" ht="7.5" customHeight="1">
      <c r="B72" s="233"/>
      <c r="C72" s="234"/>
      <c r="D72" s="234"/>
      <c r="E72" s="234"/>
      <c r="F72" s="234"/>
      <c r="G72" s="234"/>
      <c r="H72" s="234"/>
      <c r="I72" s="234"/>
      <c r="J72" s="234"/>
      <c r="K72" s="235"/>
    </row>
    <row r="73" ht="45" customHeight="1">
      <c r="B73" s="236"/>
      <c r="C73" s="237" t="s">
        <v>93</v>
      </c>
      <c r="D73" s="237"/>
      <c r="E73" s="237"/>
      <c r="F73" s="237"/>
      <c r="G73" s="237"/>
      <c r="H73" s="237"/>
      <c r="I73" s="237"/>
      <c r="J73" s="237"/>
      <c r="K73" s="238"/>
    </row>
    <row r="74" ht="17.25" customHeight="1">
      <c r="B74" s="236"/>
      <c r="C74" s="239" t="s">
        <v>918</v>
      </c>
      <c r="D74" s="239"/>
      <c r="E74" s="239"/>
      <c r="F74" s="239" t="s">
        <v>919</v>
      </c>
      <c r="G74" s="240"/>
      <c r="H74" s="239" t="s">
        <v>106</v>
      </c>
      <c r="I74" s="239" t="s">
        <v>51</v>
      </c>
      <c r="J74" s="239" t="s">
        <v>920</v>
      </c>
      <c r="K74" s="238"/>
    </row>
    <row r="75" ht="17.25" customHeight="1">
      <c r="B75" s="236"/>
      <c r="C75" s="241" t="s">
        <v>921</v>
      </c>
      <c r="D75" s="241"/>
      <c r="E75" s="241"/>
      <c r="F75" s="242" t="s">
        <v>922</v>
      </c>
      <c r="G75" s="243"/>
      <c r="H75" s="241"/>
      <c r="I75" s="241"/>
      <c r="J75" s="241" t="s">
        <v>923</v>
      </c>
      <c r="K75" s="238"/>
    </row>
    <row r="76" ht="5.25" customHeight="1">
      <c r="B76" s="236"/>
      <c r="C76" s="244"/>
      <c r="D76" s="244"/>
      <c r="E76" s="244"/>
      <c r="F76" s="244"/>
      <c r="G76" s="245"/>
      <c r="H76" s="244"/>
      <c r="I76" s="244"/>
      <c r="J76" s="244"/>
      <c r="K76" s="238"/>
    </row>
    <row r="77" ht="15" customHeight="1">
      <c r="B77" s="236"/>
      <c r="C77" s="225" t="s">
        <v>47</v>
      </c>
      <c r="D77" s="244"/>
      <c r="E77" s="244"/>
      <c r="F77" s="246" t="s">
        <v>924</v>
      </c>
      <c r="G77" s="245"/>
      <c r="H77" s="225" t="s">
        <v>925</v>
      </c>
      <c r="I77" s="225" t="s">
        <v>926</v>
      </c>
      <c r="J77" s="225">
        <v>20</v>
      </c>
      <c r="K77" s="238"/>
    </row>
    <row r="78" ht="15" customHeight="1">
      <c r="B78" s="236"/>
      <c r="C78" s="225" t="s">
        <v>927</v>
      </c>
      <c r="D78" s="225"/>
      <c r="E78" s="225"/>
      <c r="F78" s="246" t="s">
        <v>924</v>
      </c>
      <c r="G78" s="245"/>
      <c r="H78" s="225" t="s">
        <v>928</v>
      </c>
      <c r="I78" s="225" t="s">
        <v>926</v>
      </c>
      <c r="J78" s="225">
        <v>120</v>
      </c>
      <c r="K78" s="238"/>
    </row>
    <row r="79" ht="15" customHeight="1">
      <c r="B79" s="247"/>
      <c r="C79" s="225" t="s">
        <v>929</v>
      </c>
      <c r="D79" s="225"/>
      <c r="E79" s="225"/>
      <c r="F79" s="246" t="s">
        <v>930</v>
      </c>
      <c r="G79" s="245"/>
      <c r="H79" s="225" t="s">
        <v>931</v>
      </c>
      <c r="I79" s="225" t="s">
        <v>926</v>
      </c>
      <c r="J79" s="225">
        <v>50</v>
      </c>
      <c r="K79" s="238"/>
    </row>
    <row r="80" ht="15" customHeight="1">
      <c r="B80" s="247"/>
      <c r="C80" s="225" t="s">
        <v>932</v>
      </c>
      <c r="D80" s="225"/>
      <c r="E80" s="225"/>
      <c r="F80" s="246" t="s">
        <v>924</v>
      </c>
      <c r="G80" s="245"/>
      <c r="H80" s="225" t="s">
        <v>933</v>
      </c>
      <c r="I80" s="225" t="s">
        <v>934</v>
      </c>
      <c r="J80" s="225"/>
      <c r="K80" s="238"/>
    </row>
    <row r="81" ht="15" customHeight="1">
      <c r="B81" s="247"/>
      <c r="C81" s="248" t="s">
        <v>935</v>
      </c>
      <c r="D81" s="248"/>
      <c r="E81" s="248"/>
      <c r="F81" s="249" t="s">
        <v>930</v>
      </c>
      <c r="G81" s="248"/>
      <c r="H81" s="248" t="s">
        <v>936</v>
      </c>
      <c r="I81" s="248" t="s">
        <v>926</v>
      </c>
      <c r="J81" s="248">
        <v>15</v>
      </c>
      <c r="K81" s="238"/>
    </row>
    <row r="82" ht="15" customHeight="1">
      <c r="B82" s="247"/>
      <c r="C82" s="248" t="s">
        <v>937</v>
      </c>
      <c r="D82" s="248"/>
      <c r="E82" s="248"/>
      <c r="F82" s="249" t="s">
        <v>930</v>
      </c>
      <c r="G82" s="248"/>
      <c r="H82" s="248" t="s">
        <v>938</v>
      </c>
      <c r="I82" s="248" t="s">
        <v>926</v>
      </c>
      <c r="J82" s="248">
        <v>15</v>
      </c>
      <c r="K82" s="238"/>
    </row>
    <row r="83" ht="15" customHeight="1">
      <c r="B83" s="247"/>
      <c r="C83" s="248" t="s">
        <v>939</v>
      </c>
      <c r="D83" s="248"/>
      <c r="E83" s="248"/>
      <c r="F83" s="249" t="s">
        <v>930</v>
      </c>
      <c r="G83" s="248"/>
      <c r="H83" s="248" t="s">
        <v>940</v>
      </c>
      <c r="I83" s="248" t="s">
        <v>926</v>
      </c>
      <c r="J83" s="248">
        <v>20</v>
      </c>
      <c r="K83" s="238"/>
    </row>
    <row r="84" ht="15" customHeight="1">
      <c r="B84" s="247"/>
      <c r="C84" s="248" t="s">
        <v>941</v>
      </c>
      <c r="D84" s="248"/>
      <c r="E84" s="248"/>
      <c r="F84" s="249" t="s">
        <v>930</v>
      </c>
      <c r="G84" s="248"/>
      <c r="H84" s="248" t="s">
        <v>942</v>
      </c>
      <c r="I84" s="248" t="s">
        <v>926</v>
      </c>
      <c r="J84" s="248">
        <v>20</v>
      </c>
      <c r="K84" s="238"/>
    </row>
    <row r="85" ht="15" customHeight="1">
      <c r="B85" s="247"/>
      <c r="C85" s="225" t="s">
        <v>943</v>
      </c>
      <c r="D85" s="225"/>
      <c r="E85" s="225"/>
      <c r="F85" s="246" t="s">
        <v>930</v>
      </c>
      <c r="G85" s="245"/>
      <c r="H85" s="225" t="s">
        <v>944</v>
      </c>
      <c r="I85" s="225" t="s">
        <v>926</v>
      </c>
      <c r="J85" s="225">
        <v>50</v>
      </c>
      <c r="K85" s="238"/>
    </row>
    <row r="86" ht="15" customHeight="1">
      <c r="B86" s="247"/>
      <c r="C86" s="225" t="s">
        <v>945</v>
      </c>
      <c r="D86" s="225"/>
      <c r="E86" s="225"/>
      <c r="F86" s="246" t="s">
        <v>930</v>
      </c>
      <c r="G86" s="245"/>
      <c r="H86" s="225" t="s">
        <v>946</v>
      </c>
      <c r="I86" s="225" t="s">
        <v>926</v>
      </c>
      <c r="J86" s="225">
        <v>20</v>
      </c>
      <c r="K86" s="238"/>
    </row>
    <row r="87" ht="15" customHeight="1">
      <c r="B87" s="247"/>
      <c r="C87" s="225" t="s">
        <v>947</v>
      </c>
      <c r="D87" s="225"/>
      <c r="E87" s="225"/>
      <c r="F87" s="246" t="s">
        <v>930</v>
      </c>
      <c r="G87" s="245"/>
      <c r="H87" s="225" t="s">
        <v>948</v>
      </c>
      <c r="I87" s="225" t="s">
        <v>926</v>
      </c>
      <c r="J87" s="225">
        <v>20</v>
      </c>
      <c r="K87" s="238"/>
    </row>
    <row r="88" ht="15" customHeight="1">
      <c r="B88" s="247"/>
      <c r="C88" s="225" t="s">
        <v>949</v>
      </c>
      <c r="D88" s="225"/>
      <c r="E88" s="225"/>
      <c r="F88" s="246" t="s">
        <v>930</v>
      </c>
      <c r="G88" s="245"/>
      <c r="H88" s="225" t="s">
        <v>950</v>
      </c>
      <c r="I88" s="225" t="s">
        <v>926</v>
      </c>
      <c r="J88" s="225">
        <v>50</v>
      </c>
      <c r="K88" s="238"/>
    </row>
    <row r="89" ht="15" customHeight="1">
      <c r="B89" s="247"/>
      <c r="C89" s="225" t="s">
        <v>951</v>
      </c>
      <c r="D89" s="225"/>
      <c r="E89" s="225"/>
      <c r="F89" s="246" t="s">
        <v>930</v>
      </c>
      <c r="G89" s="245"/>
      <c r="H89" s="225" t="s">
        <v>951</v>
      </c>
      <c r="I89" s="225" t="s">
        <v>926</v>
      </c>
      <c r="J89" s="225">
        <v>50</v>
      </c>
      <c r="K89" s="238"/>
    </row>
    <row r="90" ht="15" customHeight="1">
      <c r="B90" s="247"/>
      <c r="C90" s="225" t="s">
        <v>111</v>
      </c>
      <c r="D90" s="225"/>
      <c r="E90" s="225"/>
      <c r="F90" s="246" t="s">
        <v>930</v>
      </c>
      <c r="G90" s="245"/>
      <c r="H90" s="225" t="s">
        <v>952</v>
      </c>
      <c r="I90" s="225" t="s">
        <v>926</v>
      </c>
      <c r="J90" s="225">
        <v>255</v>
      </c>
      <c r="K90" s="238"/>
    </row>
    <row r="91" ht="15" customHeight="1">
      <c r="B91" s="247"/>
      <c r="C91" s="225" t="s">
        <v>953</v>
      </c>
      <c r="D91" s="225"/>
      <c r="E91" s="225"/>
      <c r="F91" s="246" t="s">
        <v>924</v>
      </c>
      <c r="G91" s="245"/>
      <c r="H91" s="225" t="s">
        <v>954</v>
      </c>
      <c r="I91" s="225" t="s">
        <v>955</v>
      </c>
      <c r="J91" s="225"/>
      <c r="K91" s="238"/>
    </row>
    <row r="92" ht="15" customHeight="1">
      <c r="B92" s="247"/>
      <c r="C92" s="225" t="s">
        <v>956</v>
      </c>
      <c r="D92" s="225"/>
      <c r="E92" s="225"/>
      <c r="F92" s="246" t="s">
        <v>924</v>
      </c>
      <c r="G92" s="245"/>
      <c r="H92" s="225" t="s">
        <v>957</v>
      </c>
      <c r="I92" s="225" t="s">
        <v>958</v>
      </c>
      <c r="J92" s="225"/>
      <c r="K92" s="238"/>
    </row>
    <row r="93" ht="15" customHeight="1">
      <c r="B93" s="247"/>
      <c r="C93" s="225" t="s">
        <v>959</v>
      </c>
      <c r="D93" s="225"/>
      <c r="E93" s="225"/>
      <c r="F93" s="246" t="s">
        <v>924</v>
      </c>
      <c r="G93" s="245"/>
      <c r="H93" s="225" t="s">
        <v>959</v>
      </c>
      <c r="I93" s="225" t="s">
        <v>958</v>
      </c>
      <c r="J93" s="225"/>
      <c r="K93" s="238"/>
    </row>
    <row r="94" ht="15" customHeight="1">
      <c r="B94" s="247"/>
      <c r="C94" s="225" t="s">
        <v>32</v>
      </c>
      <c r="D94" s="225"/>
      <c r="E94" s="225"/>
      <c r="F94" s="246" t="s">
        <v>924</v>
      </c>
      <c r="G94" s="245"/>
      <c r="H94" s="225" t="s">
        <v>960</v>
      </c>
      <c r="I94" s="225" t="s">
        <v>958</v>
      </c>
      <c r="J94" s="225"/>
      <c r="K94" s="238"/>
    </row>
    <row r="95" ht="15" customHeight="1">
      <c r="B95" s="247"/>
      <c r="C95" s="225" t="s">
        <v>42</v>
      </c>
      <c r="D95" s="225"/>
      <c r="E95" s="225"/>
      <c r="F95" s="246" t="s">
        <v>924</v>
      </c>
      <c r="G95" s="245"/>
      <c r="H95" s="225" t="s">
        <v>961</v>
      </c>
      <c r="I95" s="225" t="s">
        <v>958</v>
      </c>
      <c r="J95" s="225"/>
      <c r="K95" s="238"/>
    </row>
    <row r="96" ht="15" customHeight="1">
      <c r="B96" s="250"/>
      <c r="C96" s="251"/>
      <c r="D96" s="251"/>
      <c r="E96" s="251"/>
      <c r="F96" s="251"/>
      <c r="G96" s="251"/>
      <c r="H96" s="251"/>
      <c r="I96" s="251"/>
      <c r="J96" s="251"/>
      <c r="K96" s="252"/>
    </row>
    <row r="97" ht="18.75" customHeight="1">
      <c r="B97" s="253"/>
      <c r="C97" s="254"/>
      <c r="D97" s="254"/>
      <c r="E97" s="254"/>
      <c r="F97" s="254"/>
      <c r="G97" s="254"/>
      <c r="H97" s="254"/>
      <c r="I97" s="254"/>
      <c r="J97" s="254"/>
      <c r="K97" s="253"/>
    </row>
    <row r="98" ht="18.75" customHeight="1">
      <c r="B98" s="232"/>
      <c r="C98" s="232"/>
      <c r="D98" s="232"/>
      <c r="E98" s="232"/>
      <c r="F98" s="232"/>
      <c r="G98" s="232"/>
      <c r="H98" s="232"/>
      <c r="I98" s="232"/>
      <c r="J98" s="232"/>
      <c r="K98" s="232"/>
    </row>
    <row r="99" ht="7.5" customHeight="1">
      <c r="B99" s="233"/>
      <c r="C99" s="234"/>
      <c r="D99" s="234"/>
      <c r="E99" s="234"/>
      <c r="F99" s="234"/>
      <c r="G99" s="234"/>
      <c r="H99" s="234"/>
      <c r="I99" s="234"/>
      <c r="J99" s="234"/>
      <c r="K99" s="235"/>
    </row>
    <row r="100" ht="45" customHeight="1">
      <c r="B100" s="236"/>
      <c r="C100" s="237" t="s">
        <v>962</v>
      </c>
      <c r="D100" s="237"/>
      <c r="E100" s="237"/>
      <c r="F100" s="237"/>
      <c r="G100" s="237"/>
      <c r="H100" s="237"/>
      <c r="I100" s="237"/>
      <c r="J100" s="237"/>
      <c r="K100" s="238"/>
    </row>
    <row r="101" ht="17.25" customHeight="1">
      <c r="B101" s="236"/>
      <c r="C101" s="239" t="s">
        <v>918</v>
      </c>
      <c r="D101" s="239"/>
      <c r="E101" s="239"/>
      <c r="F101" s="239" t="s">
        <v>919</v>
      </c>
      <c r="G101" s="240"/>
      <c r="H101" s="239" t="s">
        <v>106</v>
      </c>
      <c r="I101" s="239" t="s">
        <v>51</v>
      </c>
      <c r="J101" s="239" t="s">
        <v>920</v>
      </c>
      <c r="K101" s="238"/>
    </row>
    <row r="102" ht="17.25" customHeight="1">
      <c r="B102" s="236"/>
      <c r="C102" s="241" t="s">
        <v>921</v>
      </c>
      <c r="D102" s="241"/>
      <c r="E102" s="241"/>
      <c r="F102" s="242" t="s">
        <v>922</v>
      </c>
      <c r="G102" s="243"/>
      <c r="H102" s="241"/>
      <c r="I102" s="241"/>
      <c r="J102" s="241" t="s">
        <v>923</v>
      </c>
      <c r="K102" s="238"/>
    </row>
    <row r="103" ht="5.25" customHeight="1">
      <c r="B103" s="236"/>
      <c r="C103" s="239"/>
      <c r="D103" s="239"/>
      <c r="E103" s="239"/>
      <c r="F103" s="239"/>
      <c r="G103" s="255"/>
      <c r="H103" s="239"/>
      <c r="I103" s="239"/>
      <c r="J103" s="239"/>
      <c r="K103" s="238"/>
    </row>
    <row r="104" ht="15" customHeight="1">
      <c r="B104" s="236"/>
      <c r="C104" s="225" t="s">
        <v>47</v>
      </c>
      <c r="D104" s="244"/>
      <c r="E104" s="244"/>
      <c r="F104" s="246" t="s">
        <v>924</v>
      </c>
      <c r="G104" s="255"/>
      <c r="H104" s="225" t="s">
        <v>963</v>
      </c>
      <c r="I104" s="225" t="s">
        <v>926</v>
      </c>
      <c r="J104" s="225">
        <v>20</v>
      </c>
      <c r="K104" s="238"/>
    </row>
    <row r="105" ht="15" customHeight="1">
      <c r="B105" s="236"/>
      <c r="C105" s="225" t="s">
        <v>927</v>
      </c>
      <c r="D105" s="225"/>
      <c r="E105" s="225"/>
      <c r="F105" s="246" t="s">
        <v>924</v>
      </c>
      <c r="G105" s="225"/>
      <c r="H105" s="225" t="s">
        <v>963</v>
      </c>
      <c r="I105" s="225" t="s">
        <v>926</v>
      </c>
      <c r="J105" s="225">
        <v>120</v>
      </c>
      <c r="K105" s="238"/>
    </row>
    <row r="106" ht="15" customHeight="1">
      <c r="B106" s="247"/>
      <c r="C106" s="225" t="s">
        <v>929</v>
      </c>
      <c r="D106" s="225"/>
      <c r="E106" s="225"/>
      <c r="F106" s="246" t="s">
        <v>930</v>
      </c>
      <c r="G106" s="225"/>
      <c r="H106" s="225" t="s">
        <v>963</v>
      </c>
      <c r="I106" s="225" t="s">
        <v>926</v>
      </c>
      <c r="J106" s="225">
        <v>50</v>
      </c>
      <c r="K106" s="238"/>
    </row>
    <row r="107" ht="15" customHeight="1">
      <c r="B107" s="247"/>
      <c r="C107" s="225" t="s">
        <v>932</v>
      </c>
      <c r="D107" s="225"/>
      <c r="E107" s="225"/>
      <c r="F107" s="246" t="s">
        <v>924</v>
      </c>
      <c r="G107" s="225"/>
      <c r="H107" s="225" t="s">
        <v>963</v>
      </c>
      <c r="I107" s="225" t="s">
        <v>934</v>
      </c>
      <c r="J107" s="225"/>
      <c r="K107" s="238"/>
    </row>
    <row r="108" ht="15" customHeight="1">
      <c r="B108" s="247"/>
      <c r="C108" s="225" t="s">
        <v>943</v>
      </c>
      <c r="D108" s="225"/>
      <c r="E108" s="225"/>
      <c r="F108" s="246" t="s">
        <v>930</v>
      </c>
      <c r="G108" s="225"/>
      <c r="H108" s="225" t="s">
        <v>963</v>
      </c>
      <c r="I108" s="225" t="s">
        <v>926</v>
      </c>
      <c r="J108" s="225">
        <v>50</v>
      </c>
      <c r="K108" s="238"/>
    </row>
    <row r="109" ht="15" customHeight="1">
      <c r="B109" s="247"/>
      <c r="C109" s="225" t="s">
        <v>951</v>
      </c>
      <c r="D109" s="225"/>
      <c r="E109" s="225"/>
      <c r="F109" s="246" t="s">
        <v>930</v>
      </c>
      <c r="G109" s="225"/>
      <c r="H109" s="225" t="s">
        <v>963</v>
      </c>
      <c r="I109" s="225" t="s">
        <v>926</v>
      </c>
      <c r="J109" s="225">
        <v>50</v>
      </c>
      <c r="K109" s="238"/>
    </row>
    <row r="110" ht="15" customHeight="1">
      <c r="B110" s="247"/>
      <c r="C110" s="225" t="s">
        <v>949</v>
      </c>
      <c r="D110" s="225"/>
      <c r="E110" s="225"/>
      <c r="F110" s="246" t="s">
        <v>930</v>
      </c>
      <c r="G110" s="225"/>
      <c r="H110" s="225" t="s">
        <v>963</v>
      </c>
      <c r="I110" s="225" t="s">
        <v>926</v>
      </c>
      <c r="J110" s="225">
        <v>50</v>
      </c>
      <c r="K110" s="238"/>
    </row>
    <row r="111" ht="15" customHeight="1">
      <c r="B111" s="247"/>
      <c r="C111" s="225" t="s">
        <v>47</v>
      </c>
      <c r="D111" s="225"/>
      <c r="E111" s="225"/>
      <c r="F111" s="246" t="s">
        <v>924</v>
      </c>
      <c r="G111" s="225"/>
      <c r="H111" s="225" t="s">
        <v>964</v>
      </c>
      <c r="I111" s="225" t="s">
        <v>926</v>
      </c>
      <c r="J111" s="225">
        <v>20</v>
      </c>
      <c r="K111" s="238"/>
    </row>
    <row r="112" ht="15" customHeight="1">
      <c r="B112" s="247"/>
      <c r="C112" s="225" t="s">
        <v>965</v>
      </c>
      <c r="D112" s="225"/>
      <c r="E112" s="225"/>
      <c r="F112" s="246" t="s">
        <v>924</v>
      </c>
      <c r="G112" s="225"/>
      <c r="H112" s="225" t="s">
        <v>966</v>
      </c>
      <c r="I112" s="225" t="s">
        <v>926</v>
      </c>
      <c r="J112" s="225">
        <v>120</v>
      </c>
      <c r="K112" s="238"/>
    </row>
    <row r="113" ht="15" customHeight="1">
      <c r="B113" s="247"/>
      <c r="C113" s="225" t="s">
        <v>32</v>
      </c>
      <c r="D113" s="225"/>
      <c r="E113" s="225"/>
      <c r="F113" s="246" t="s">
        <v>924</v>
      </c>
      <c r="G113" s="225"/>
      <c r="H113" s="225" t="s">
        <v>967</v>
      </c>
      <c r="I113" s="225" t="s">
        <v>958</v>
      </c>
      <c r="J113" s="225"/>
      <c r="K113" s="238"/>
    </row>
    <row r="114" ht="15" customHeight="1">
      <c r="B114" s="247"/>
      <c r="C114" s="225" t="s">
        <v>42</v>
      </c>
      <c r="D114" s="225"/>
      <c r="E114" s="225"/>
      <c r="F114" s="246" t="s">
        <v>924</v>
      </c>
      <c r="G114" s="225"/>
      <c r="H114" s="225" t="s">
        <v>968</v>
      </c>
      <c r="I114" s="225" t="s">
        <v>958</v>
      </c>
      <c r="J114" s="225"/>
      <c r="K114" s="238"/>
    </row>
    <row r="115" ht="15" customHeight="1">
      <c r="B115" s="247"/>
      <c r="C115" s="225" t="s">
        <v>51</v>
      </c>
      <c r="D115" s="225"/>
      <c r="E115" s="225"/>
      <c r="F115" s="246" t="s">
        <v>924</v>
      </c>
      <c r="G115" s="225"/>
      <c r="H115" s="225" t="s">
        <v>969</v>
      </c>
      <c r="I115" s="225" t="s">
        <v>970</v>
      </c>
      <c r="J115" s="225"/>
      <c r="K115" s="238"/>
    </row>
    <row r="116" ht="15" customHeight="1">
      <c r="B116" s="250"/>
      <c r="C116" s="256"/>
      <c r="D116" s="256"/>
      <c r="E116" s="256"/>
      <c r="F116" s="256"/>
      <c r="G116" s="256"/>
      <c r="H116" s="256"/>
      <c r="I116" s="256"/>
      <c r="J116" s="256"/>
      <c r="K116" s="252"/>
    </row>
    <row r="117" ht="18.75" customHeight="1">
      <c r="B117" s="257"/>
      <c r="C117" s="221"/>
      <c r="D117" s="221"/>
      <c r="E117" s="221"/>
      <c r="F117" s="258"/>
      <c r="G117" s="221"/>
      <c r="H117" s="221"/>
      <c r="I117" s="221"/>
      <c r="J117" s="221"/>
      <c r="K117" s="257"/>
    </row>
    <row r="118" ht="18.75" customHeight="1">
      <c r="B118" s="232"/>
      <c r="C118" s="232"/>
      <c r="D118" s="232"/>
      <c r="E118" s="232"/>
      <c r="F118" s="232"/>
      <c r="G118" s="232"/>
      <c r="H118" s="232"/>
      <c r="I118" s="232"/>
      <c r="J118" s="232"/>
      <c r="K118" s="232"/>
    </row>
    <row r="119" ht="7.5" customHeight="1">
      <c r="B119" s="259"/>
      <c r="C119" s="260"/>
      <c r="D119" s="260"/>
      <c r="E119" s="260"/>
      <c r="F119" s="260"/>
      <c r="G119" s="260"/>
      <c r="H119" s="260"/>
      <c r="I119" s="260"/>
      <c r="J119" s="260"/>
      <c r="K119" s="261"/>
    </row>
    <row r="120" ht="45" customHeight="1">
      <c r="B120" s="262"/>
      <c r="C120" s="215" t="s">
        <v>971</v>
      </c>
      <c r="D120" s="215"/>
      <c r="E120" s="215"/>
      <c r="F120" s="215"/>
      <c r="G120" s="215"/>
      <c r="H120" s="215"/>
      <c r="I120" s="215"/>
      <c r="J120" s="215"/>
      <c r="K120" s="263"/>
    </row>
    <row r="121" ht="17.25" customHeight="1">
      <c r="B121" s="264"/>
      <c r="C121" s="239" t="s">
        <v>918</v>
      </c>
      <c r="D121" s="239"/>
      <c r="E121" s="239"/>
      <c r="F121" s="239" t="s">
        <v>919</v>
      </c>
      <c r="G121" s="240"/>
      <c r="H121" s="239" t="s">
        <v>106</v>
      </c>
      <c r="I121" s="239" t="s">
        <v>51</v>
      </c>
      <c r="J121" s="239" t="s">
        <v>920</v>
      </c>
      <c r="K121" s="265"/>
    </row>
    <row r="122" ht="17.25" customHeight="1">
      <c r="B122" s="264"/>
      <c r="C122" s="241" t="s">
        <v>921</v>
      </c>
      <c r="D122" s="241"/>
      <c r="E122" s="241"/>
      <c r="F122" s="242" t="s">
        <v>922</v>
      </c>
      <c r="G122" s="243"/>
      <c r="H122" s="241"/>
      <c r="I122" s="241"/>
      <c r="J122" s="241" t="s">
        <v>923</v>
      </c>
      <c r="K122" s="265"/>
    </row>
    <row r="123" ht="5.25" customHeight="1">
      <c r="B123" s="266"/>
      <c r="C123" s="244"/>
      <c r="D123" s="244"/>
      <c r="E123" s="244"/>
      <c r="F123" s="244"/>
      <c r="G123" s="225"/>
      <c r="H123" s="244"/>
      <c r="I123" s="244"/>
      <c r="J123" s="244"/>
      <c r="K123" s="267"/>
    </row>
    <row r="124" ht="15" customHeight="1">
      <c r="B124" s="266"/>
      <c r="C124" s="225" t="s">
        <v>927</v>
      </c>
      <c r="D124" s="244"/>
      <c r="E124" s="244"/>
      <c r="F124" s="246" t="s">
        <v>924</v>
      </c>
      <c r="G124" s="225"/>
      <c r="H124" s="225" t="s">
        <v>963</v>
      </c>
      <c r="I124" s="225" t="s">
        <v>926</v>
      </c>
      <c r="J124" s="225">
        <v>120</v>
      </c>
      <c r="K124" s="268"/>
    </row>
    <row r="125" ht="15" customHeight="1">
      <c r="B125" s="266"/>
      <c r="C125" s="225" t="s">
        <v>972</v>
      </c>
      <c r="D125" s="225"/>
      <c r="E125" s="225"/>
      <c r="F125" s="246" t="s">
        <v>924</v>
      </c>
      <c r="G125" s="225"/>
      <c r="H125" s="225" t="s">
        <v>973</v>
      </c>
      <c r="I125" s="225" t="s">
        <v>926</v>
      </c>
      <c r="J125" s="225" t="s">
        <v>974</v>
      </c>
      <c r="K125" s="268"/>
    </row>
    <row r="126" ht="15" customHeight="1">
      <c r="B126" s="266"/>
      <c r="C126" s="225" t="s">
        <v>873</v>
      </c>
      <c r="D126" s="225"/>
      <c r="E126" s="225"/>
      <c r="F126" s="246" t="s">
        <v>924</v>
      </c>
      <c r="G126" s="225"/>
      <c r="H126" s="225" t="s">
        <v>975</v>
      </c>
      <c r="I126" s="225" t="s">
        <v>926</v>
      </c>
      <c r="J126" s="225" t="s">
        <v>974</v>
      </c>
      <c r="K126" s="268"/>
    </row>
    <row r="127" ht="15" customHeight="1">
      <c r="B127" s="266"/>
      <c r="C127" s="225" t="s">
        <v>935</v>
      </c>
      <c r="D127" s="225"/>
      <c r="E127" s="225"/>
      <c r="F127" s="246" t="s">
        <v>930</v>
      </c>
      <c r="G127" s="225"/>
      <c r="H127" s="225" t="s">
        <v>936</v>
      </c>
      <c r="I127" s="225" t="s">
        <v>926</v>
      </c>
      <c r="J127" s="225">
        <v>15</v>
      </c>
      <c r="K127" s="268"/>
    </row>
    <row r="128" ht="15" customHeight="1">
      <c r="B128" s="266"/>
      <c r="C128" s="248" t="s">
        <v>937</v>
      </c>
      <c r="D128" s="248"/>
      <c r="E128" s="248"/>
      <c r="F128" s="249" t="s">
        <v>930</v>
      </c>
      <c r="G128" s="248"/>
      <c r="H128" s="248" t="s">
        <v>938</v>
      </c>
      <c r="I128" s="248" t="s">
        <v>926</v>
      </c>
      <c r="J128" s="248">
        <v>15</v>
      </c>
      <c r="K128" s="268"/>
    </row>
    <row r="129" ht="15" customHeight="1">
      <c r="B129" s="266"/>
      <c r="C129" s="248" t="s">
        <v>939</v>
      </c>
      <c r="D129" s="248"/>
      <c r="E129" s="248"/>
      <c r="F129" s="249" t="s">
        <v>930</v>
      </c>
      <c r="G129" s="248"/>
      <c r="H129" s="248" t="s">
        <v>940</v>
      </c>
      <c r="I129" s="248" t="s">
        <v>926</v>
      </c>
      <c r="J129" s="248">
        <v>20</v>
      </c>
      <c r="K129" s="268"/>
    </row>
    <row r="130" ht="15" customHeight="1">
      <c r="B130" s="266"/>
      <c r="C130" s="248" t="s">
        <v>941</v>
      </c>
      <c r="D130" s="248"/>
      <c r="E130" s="248"/>
      <c r="F130" s="249" t="s">
        <v>930</v>
      </c>
      <c r="G130" s="248"/>
      <c r="H130" s="248" t="s">
        <v>942</v>
      </c>
      <c r="I130" s="248" t="s">
        <v>926</v>
      </c>
      <c r="J130" s="248">
        <v>20</v>
      </c>
      <c r="K130" s="268"/>
    </row>
    <row r="131" ht="15" customHeight="1">
      <c r="B131" s="266"/>
      <c r="C131" s="225" t="s">
        <v>929</v>
      </c>
      <c r="D131" s="225"/>
      <c r="E131" s="225"/>
      <c r="F131" s="246" t="s">
        <v>930</v>
      </c>
      <c r="G131" s="225"/>
      <c r="H131" s="225" t="s">
        <v>963</v>
      </c>
      <c r="I131" s="225" t="s">
        <v>926</v>
      </c>
      <c r="J131" s="225">
        <v>50</v>
      </c>
      <c r="K131" s="268"/>
    </row>
    <row r="132" ht="15" customHeight="1">
      <c r="B132" s="266"/>
      <c r="C132" s="225" t="s">
        <v>943</v>
      </c>
      <c r="D132" s="225"/>
      <c r="E132" s="225"/>
      <c r="F132" s="246" t="s">
        <v>930</v>
      </c>
      <c r="G132" s="225"/>
      <c r="H132" s="225" t="s">
        <v>963</v>
      </c>
      <c r="I132" s="225" t="s">
        <v>926</v>
      </c>
      <c r="J132" s="225">
        <v>50</v>
      </c>
      <c r="K132" s="268"/>
    </row>
    <row r="133" ht="15" customHeight="1">
      <c r="B133" s="266"/>
      <c r="C133" s="225" t="s">
        <v>949</v>
      </c>
      <c r="D133" s="225"/>
      <c r="E133" s="225"/>
      <c r="F133" s="246" t="s">
        <v>930</v>
      </c>
      <c r="G133" s="225"/>
      <c r="H133" s="225" t="s">
        <v>963</v>
      </c>
      <c r="I133" s="225" t="s">
        <v>926</v>
      </c>
      <c r="J133" s="225">
        <v>50</v>
      </c>
      <c r="K133" s="268"/>
    </row>
    <row r="134" ht="15" customHeight="1">
      <c r="B134" s="266"/>
      <c r="C134" s="225" t="s">
        <v>951</v>
      </c>
      <c r="D134" s="225"/>
      <c r="E134" s="225"/>
      <c r="F134" s="246" t="s">
        <v>930</v>
      </c>
      <c r="G134" s="225"/>
      <c r="H134" s="225" t="s">
        <v>963</v>
      </c>
      <c r="I134" s="225" t="s">
        <v>926</v>
      </c>
      <c r="J134" s="225">
        <v>50</v>
      </c>
      <c r="K134" s="268"/>
    </row>
    <row r="135" ht="15" customHeight="1">
      <c r="B135" s="266"/>
      <c r="C135" s="225" t="s">
        <v>111</v>
      </c>
      <c r="D135" s="225"/>
      <c r="E135" s="225"/>
      <c r="F135" s="246" t="s">
        <v>930</v>
      </c>
      <c r="G135" s="225"/>
      <c r="H135" s="225" t="s">
        <v>976</v>
      </c>
      <c r="I135" s="225" t="s">
        <v>926</v>
      </c>
      <c r="J135" s="225">
        <v>255</v>
      </c>
      <c r="K135" s="268"/>
    </row>
    <row r="136" ht="15" customHeight="1">
      <c r="B136" s="266"/>
      <c r="C136" s="225" t="s">
        <v>953</v>
      </c>
      <c r="D136" s="225"/>
      <c r="E136" s="225"/>
      <c r="F136" s="246" t="s">
        <v>924</v>
      </c>
      <c r="G136" s="225"/>
      <c r="H136" s="225" t="s">
        <v>977</v>
      </c>
      <c r="I136" s="225" t="s">
        <v>955</v>
      </c>
      <c r="J136" s="225"/>
      <c r="K136" s="268"/>
    </row>
    <row r="137" ht="15" customHeight="1">
      <c r="B137" s="266"/>
      <c r="C137" s="225" t="s">
        <v>956</v>
      </c>
      <c r="D137" s="225"/>
      <c r="E137" s="225"/>
      <c r="F137" s="246" t="s">
        <v>924</v>
      </c>
      <c r="G137" s="225"/>
      <c r="H137" s="225" t="s">
        <v>978</v>
      </c>
      <c r="I137" s="225" t="s">
        <v>958</v>
      </c>
      <c r="J137" s="225"/>
      <c r="K137" s="268"/>
    </row>
    <row r="138" ht="15" customHeight="1">
      <c r="B138" s="266"/>
      <c r="C138" s="225" t="s">
        <v>959</v>
      </c>
      <c r="D138" s="225"/>
      <c r="E138" s="225"/>
      <c r="F138" s="246" t="s">
        <v>924</v>
      </c>
      <c r="G138" s="225"/>
      <c r="H138" s="225" t="s">
        <v>959</v>
      </c>
      <c r="I138" s="225" t="s">
        <v>958</v>
      </c>
      <c r="J138" s="225"/>
      <c r="K138" s="268"/>
    </row>
    <row r="139" ht="15" customHeight="1">
      <c r="B139" s="266"/>
      <c r="C139" s="225" t="s">
        <v>32</v>
      </c>
      <c r="D139" s="225"/>
      <c r="E139" s="225"/>
      <c r="F139" s="246" t="s">
        <v>924</v>
      </c>
      <c r="G139" s="225"/>
      <c r="H139" s="225" t="s">
        <v>979</v>
      </c>
      <c r="I139" s="225" t="s">
        <v>958</v>
      </c>
      <c r="J139" s="225"/>
      <c r="K139" s="268"/>
    </row>
    <row r="140" ht="15" customHeight="1">
      <c r="B140" s="266"/>
      <c r="C140" s="225" t="s">
        <v>980</v>
      </c>
      <c r="D140" s="225"/>
      <c r="E140" s="225"/>
      <c r="F140" s="246" t="s">
        <v>924</v>
      </c>
      <c r="G140" s="225"/>
      <c r="H140" s="225" t="s">
        <v>981</v>
      </c>
      <c r="I140" s="225" t="s">
        <v>958</v>
      </c>
      <c r="J140" s="225"/>
      <c r="K140" s="268"/>
    </row>
    <row r="141" ht="15" customHeight="1">
      <c r="B141" s="269"/>
      <c r="C141" s="270"/>
      <c r="D141" s="270"/>
      <c r="E141" s="270"/>
      <c r="F141" s="270"/>
      <c r="G141" s="270"/>
      <c r="H141" s="270"/>
      <c r="I141" s="270"/>
      <c r="J141" s="270"/>
      <c r="K141" s="271"/>
    </row>
    <row r="142" ht="18.75" customHeight="1">
      <c r="B142" s="221"/>
      <c r="C142" s="221"/>
      <c r="D142" s="221"/>
      <c r="E142" s="221"/>
      <c r="F142" s="258"/>
      <c r="G142" s="221"/>
      <c r="H142" s="221"/>
      <c r="I142" s="221"/>
      <c r="J142" s="221"/>
      <c r="K142" s="221"/>
    </row>
    <row r="143" ht="18.75" customHeight="1">
      <c r="B143" s="232"/>
      <c r="C143" s="232"/>
      <c r="D143" s="232"/>
      <c r="E143" s="232"/>
      <c r="F143" s="232"/>
      <c r="G143" s="232"/>
      <c r="H143" s="232"/>
      <c r="I143" s="232"/>
      <c r="J143" s="232"/>
      <c r="K143" s="232"/>
    </row>
    <row r="144" ht="7.5" customHeight="1">
      <c r="B144" s="233"/>
      <c r="C144" s="234"/>
      <c r="D144" s="234"/>
      <c r="E144" s="234"/>
      <c r="F144" s="234"/>
      <c r="G144" s="234"/>
      <c r="H144" s="234"/>
      <c r="I144" s="234"/>
      <c r="J144" s="234"/>
      <c r="K144" s="235"/>
    </row>
    <row r="145" ht="45" customHeight="1">
      <c r="B145" s="236"/>
      <c r="C145" s="237" t="s">
        <v>982</v>
      </c>
      <c r="D145" s="237"/>
      <c r="E145" s="237"/>
      <c r="F145" s="237"/>
      <c r="G145" s="237"/>
      <c r="H145" s="237"/>
      <c r="I145" s="237"/>
      <c r="J145" s="237"/>
      <c r="K145" s="238"/>
    </row>
    <row r="146" ht="17.25" customHeight="1">
      <c r="B146" s="236"/>
      <c r="C146" s="239" t="s">
        <v>918</v>
      </c>
      <c r="D146" s="239"/>
      <c r="E146" s="239"/>
      <c r="F146" s="239" t="s">
        <v>919</v>
      </c>
      <c r="G146" s="240"/>
      <c r="H146" s="239" t="s">
        <v>106</v>
      </c>
      <c r="I146" s="239" t="s">
        <v>51</v>
      </c>
      <c r="J146" s="239" t="s">
        <v>920</v>
      </c>
      <c r="K146" s="238"/>
    </row>
    <row r="147" ht="17.25" customHeight="1">
      <c r="B147" s="236"/>
      <c r="C147" s="241" t="s">
        <v>921</v>
      </c>
      <c r="D147" s="241"/>
      <c r="E147" s="241"/>
      <c r="F147" s="242" t="s">
        <v>922</v>
      </c>
      <c r="G147" s="243"/>
      <c r="H147" s="241"/>
      <c r="I147" s="241"/>
      <c r="J147" s="241" t="s">
        <v>923</v>
      </c>
      <c r="K147" s="238"/>
    </row>
    <row r="148" ht="5.25" customHeight="1">
      <c r="B148" s="247"/>
      <c r="C148" s="244"/>
      <c r="D148" s="244"/>
      <c r="E148" s="244"/>
      <c r="F148" s="244"/>
      <c r="G148" s="245"/>
      <c r="H148" s="244"/>
      <c r="I148" s="244"/>
      <c r="J148" s="244"/>
      <c r="K148" s="268"/>
    </row>
    <row r="149" ht="15" customHeight="1">
      <c r="B149" s="247"/>
      <c r="C149" s="272" t="s">
        <v>927</v>
      </c>
      <c r="D149" s="225"/>
      <c r="E149" s="225"/>
      <c r="F149" s="273" t="s">
        <v>924</v>
      </c>
      <c r="G149" s="225"/>
      <c r="H149" s="272" t="s">
        <v>963</v>
      </c>
      <c r="I149" s="272" t="s">
        <v>926</v>
      </c>
      <c r="J149" s="272">
        <v>120</v>
      </c>
      <c r="K149" s="268"/>
    </row>
    <row r="150" ht="15" customHeight="1">
      <c r="B150" s="247"/>
      <c r="C150" s="272" t="s">
        <v>972</v>
      </c>
      <c r="D150" s="225"/>
      <c r="E150" s="225"/>
      <c r="F150" s="273" t="s">
        <v>924</v>
      </c>
      <c r="G150" s="225"/>
      <c r="H150" s="272" t="s">
        <v>983</v>
      </c>
      <c r="I150" s="272" t="s">
        <v>926</v>
      </c>
      <c r="J150" s="272" t="s">
        <v>974</v>
      </c>
      <c r="K150" s="268"/>
    </row>
    <row r="151" ht="15" customHeight="1">
      <c r="B151" s="247"/>
      <c r="C151" s="272" t="s">
        <v>873</v>
      </c>
      <c r="D151" s="225"/>
      <c r="E151" s="225"/>
      <c r="F151" s="273" t="s">
        <v>924</v>
      </c>
      <c r="G151" s="225"/>
      <c r="H151" s="272" t="s">
        <v>984</v>
      </c>
      <c r="I151" s="272" t="s">
        <v>926</v>
      </c>
      <c r="J151" s="272" t="s">
        <v>974</v>
      </c>
      <c r="K151" s="268"/>
    </row>
    <row r="152" ht="15" customHeight="1">
      <c r="B152" s="247"/>
      <c r="C152" s="272" t="s">
        <v>929</v>
      </c>
      <c r="D152" s="225"/>
      <c r="E152" s="225"/>
      <c r="F152" s="273" t="s">
        <v>930</v>
      </c>
      <c r="G152" s="225"/>
      <c r="H152" s="272" t="s">
        <v>963</v>
      </c>
      <c r="I152" s="272" t="s">
        <v>926</v>
      </c>
      <c r="J152" s="272">
        <v>50</v>
      </c>
      <c r="K152" s="268"/>
    </row>
    <row r="153" ht="15" customHeight="1">
      <c r="B153" s="247"/>
      <c r="C153" s="272" t="s">
        <v>932</v>
      </c>
      <c r="D153" s="225"/>
      <c r="E153" s="225"/>
      <c r="F153" s="273" t="s">
        <v>924</v>
      </c>
      <c r="G153" s="225"/>
      <c r="H153" s="272" t="s">
        <v>963</v>
      </c>
      <c r="I153" s="272" t="s">
        <v>934</v>
      </c>
      <c r="J153" s="272"/>
      <c r="K153" s="268"/>
    </row>
    <row r="154" ht="15" customHeight="1">
      <c r="B154" s="247"/>
      <c r="C154" s="272" t="s">
        <v>943</v>
      </c>
      <c r="D154" s="225"/>
      <c r="E154" s="225"/>
      <c r="F154" s="273" t="s">
        <v>930</v>
      </c>
      <c r="G154" s="225"/>
      <c r="H154" s="272" t="s">
        <v>963</v>
      </c>
      <c r="I154" s="272" t="s">
        <v>926</v>
      </c>
      <c r="J154" s="272">
        <v>50</v>
      </c>
      <c r="K154" s="268"/>
    </row>
    <row r="155" ht="15" customHeight="1">
      <c r="B155" s="247"/>
      <c r="C155" s="272" t="s">
        <v>951</v>
      </c>
      <c r="D155" s="225"/>
      <c r="E155" s="225"/>
      <c r="F155" s="273" t="s">
        <v>930</v>
      </c>
      <c r="G155" s="225"/>
      <c r="H155" s="272" t="s">
        <v>963</v>
      </c>
      <c r="I155" s="272" t="s">
        <v>926</v>
      </c>
      <c r="J155" s="272">
        <v>50</v>
      </c>
      <c r="K155" s="268"/>
    </row>
    <row r="156" ht="15" customHeight="1">
      <c r="B156" s="247"/>
      <c r="C156" s="272" t="s">
        <v>949</v>
      </c>
      <c r="D156" s="225"/>
      <c r="E156" s="225"/>
      <c r="F156" s="273" t="s">
        <v>930</v>
      </c>
      <c r="G156" s="225"/>
      <c r="H156" s="272" t="s">
        <v>963</v>
      </c>
      <c r="I156" s="272" t="s">
        <v>926</v>
      </c>
      <c r="J156" s="272">
        <v>50</v>
      </c>
      <c r="K156" s="268"/>
    </row>
    <row r="157" ht="15" customHeight="1">
      <c r="B157" s="247"/>
      <c r="C157" s="272" t="s">
        <v>98</v>
      </c>
      <c r="D157" s="225"/>
      <c r="E157" s="225"/>
      <c r="F157" s="273" t="s">
        <v>924</v>
      </c>
      <c r="G157" s="225"/>
      <c r="H157" s="272" t="s">
        <v>985</v>
      </c>
      <c r="I157" s="272" t="s">
        <v>926</v>
      </c>
      <c r="J157" s="272" t="s">
        <v>986</v>
      </c>
      <c r="K157" s="268"/>
    </row>
    <row r="158" ht="15" customHeight="1">
      <c r="B158" s="247"/>
      <c r="C158" s="272" t="s">
        <v>987</v>
      </c>
      <c r="D158" s="225"/>
      <c r="E158" s="225"/>
      <c r="F158" s="273" t="s">
        <v>924</v>
      </c>
      <c r="G158" s="225"/>
      <c r="H158" s="272" t="s">
        <v>988</v>
      </c>
      <c r="I158" s="272" t="s">
        <v>958</v>
      </c>
      <c r="J158" s="272"/>
      <c r="K158" s="268"/>
    </row>
    <row r="159" ht="15" customHeight="1">
      <c r="B159" s="274"/>
      <c r="C159" s="256"/>
      <c r="D159" s="256"/>
      <c r="E159" s="256"/>
      <c r="F159" s="256"/>
      <c r="G159" s="256"/>
      <c r="H159" s="256"/>
      <c r="I159" s="256"/>
      <c r="J159" s="256"/>
      <c r="K159" s="275"/>
    </row>
    <row r="160" ht="18.75" customHeight="1">
      <c r="B160" s="221"/>
      <c r="C160" s="225"/>
      <c r="D160" s="225"/>
      <c r="E160" s="225"/>
      <c r="F160" s="246"/>
      <c r="G160" s="225"/>
      <c r="H160" s="225"/>
      <c r="I160" s="225"/>
      <c r="J160" s="225"/>
      <c r="K160" s="221"/>
    </row>
    <row r="161" ht="18.75" customHeight="1">
      <c r="B161" s="232"/>
      <c r="C161" s="232"/>
      <c r="D161" s="232"/>
      <c r="E161" s="232"/>
      <c r="F161" s="232"/>
      <c r="G161" s="232"/>
      <c r="H161" s="232"/>
      <c r="I161" s="232"/>
      <c r="J161" s="232"/>
      <c r="K161" s="232"/>
    </row>
    <row r="162" ht="7.5" customHeight="1">
      <c r="B162" s="211"/>
      <c r="C162" s="212"/>
      <c r="D162" s="212"/>
      <c r="E162" s="212"/>
      <c r="F162" s="212"/>
      <c r="G162" s="212"/>
      <c r="H162" s="212"/>
      <c r="I162" s="212"/>
      <c r="J162" s="212"/>
      <c r="K162" s="213"/>
    </row>
    <row r="163" ht="45" customHeight="1">
      <c r="B163" s="214"/>
      <c r="C163" s="215" t="s">
        <v>989</v>
      </c>
      <c r="D163" s="215"/>
      <c r="E163" s="215"/>
      <c r="F163" s="215"/>
      <c r="G163" s="215"/>
      <c r="H163" s="215"/>
      <c r="I163" s="215"/>
      <c r="J163" s="215"/>
      <c r="K163" s="216"/>
    </row>
    <row r="164" ht="17.25" customHeight="1">
      <c r="B164" s="214"/>
      <c r="C164" s="239" t="s">
        <v>918</v>
      </c>
      <c r="D164" s="239"/>
      <c r="E164" s="239"/>
      <c r="F164" s="239" t="s">
        <v>919</v>
      </c>
      <c r="G164" s="276"/>
      <c r="H164" s="277" t="s">
        <v>106</v>
      </c>
      <c r="I164" s="277" t="s">
        <v>51</v>
      </c>
      <c r="J164" s="239" t="s">
        <v>920</v>
      </c>
      <c r="K164" s="216"/>
    </row>
    <row r="165" ht="17.25" customHeight="1">
      <c r="B165" s="217"/>
      <c r="C165" s="241" t="s">
        <v>921</v>
      </c>
      <c r="D165" s="241"/>
      <c r="E165" s="241"/>
      <c r="F165" s="242" t="s">
        <v>922</v>
      </c>
      <c r="G165" s="278"/>
      <c r="H165" s="279"/>
      <c r="I165" s="279"/>
      <c r="J165" s="241" t="s">
        <v>923</v>
      </c>
      <c r="K165" s="219"/>
    </row>
    <row r="166" ht="5.25" customHeight="1">
      <c r="B166" s="247"/>
      <c r="C166" s="244"/>
      <c r="D166" s="244"/>
      <c r="E166" s="244"/>
      <c r="F166" s="244"/>
      <c r="G166" s="245"/>
      <c r="H166" s="244"/>
      <c r="I166" s="244"/>
      <c r="J166" s="244"/>
      <c r="K166" s="268"/>
    </row>
    <row r="167" ht="15" customHeight="1">
      <c r="B167" s="247"/>
      <c r="C167" s="225" t="s">
        <v>927</v>
      </c>
      <c r="D167" s="225"/>
      <c r="E167" s="225"/>
      <c r="F167" s="246" t="s">
        <v>924</v>
      </c>
      <c r="G167" s="225"/>
      <c r="H167" s="225" t="s">
        <v>963</v>
      </c>
      <c r="I167" s="225" t="s">
        <v>926</v>
      </c>
      <c r="J167" s="225">
        <v>120</v>
      </c>
      <c r="K167" s="268"/>
    </row>
    <row r="168" ht="15" customHeight="1">
      <c r="B168" s="247"/>
      <c r="C168" s="225" t="s">
        <v>972</v>
      </c>
      <c r="D168" s="225"/>
      <c r="E168" s="225"/>
      <c r="F168" s="246" t="s">
        <v>924</v>
      </c>
      <c r="G168" s="225"/>
      <c r="H168" s="225" t="s">
        <v>973</v>
      </c>
      <c r="I168" s="225" t="s">
        <v>926</v>
      </c>
      <c r="J168" s="225" t="s">
        <v>974</v>
      </c>
      <c r="K168" s="268"/>
    </row>
    <row r="169" ht="15" customHeight="1">
      <c r="B169" s="247"/>
      <c r="C169" s="225" t="s">
        <v>873</v>
      </c>
      <c r="D169" s="225"/>
      <c r="E169" s="225"/>
      <c r="F169" s="246" t="s">
        <v>924</v>
      </c>
      <c r="G169" s="225"/>
      <c r="H169" s="225" t="s">
        <v>990</v>
      </c>
      <c r="I169" s="225" t="s">
        <v>926</v>
      </c>
      <c r="J169" s="225" t="s">
        <v>974</v>
      </c>
      <c r="K169" s="268"/>
    </row>
    <row r="170" ht="15" customHeight="1">
      <c r="B170" s="247"/>
      <c r="C170" s="225" t="s">
        <v>929</v>
      </c>
      <c r="D170" s="225"/>
      <c r="E170" s="225"/>
      <c r="F170" s="246" t="s">
        <v>930</v>
      </c>
      <c r="G170" s="225"/>
      <c r="H170" s="225" t="s">
        <v>990</v>
      </c>
      <c r="I170" s="225" t="s">
        <v>926</v>
      </c>
      <c r="J170" s="225">
        <v>50</v>
      </c>
      <c r="K170" s="268"/>
    </row>
    <row r="171" ht="15" customHeight="1">
      <c r="B171" s="247"/>
      <c r="C171" s="225" t="s">
        <v>932</v>
      </c>
      <c r="D171" s="225"/>
      <c r="E171" s="225"/>
      <c r="F171" s="246" t="s">
        <v>924</v>
      </c>
      <c r="G171" s="225"/>
      <c r="H171" s="225" t="s">
        <v>990</v>
      </c>
      <c r="I171" s="225" t="s">
        <v>934</v>
      </c>
      <c r="J171" s="225"/>
      <c r="K171" s="268"/>
    </row>
    <row r="172" ht="15" customHeight="1">
      <c r="B172" s="247"/>
      <c r="C172" s="225" t="s">
        <v>943</v>
      </c>
      <c r="D172" s="225"/>
      <c r="E172" s="225"/>
      <c r="F172" s="246" t="s">
        <v>930</v>
      </c>
      <c r="G172" s="225"/>
      <c r="H172" s="225" t="s">
        <v>990</v>
      </c>
      <c r="I172" s="225" t="s">
        <v>926</v>
      </c>
      <c r="J172" s="225">
        <v>50</v>
      </c>
      <c r="K172" s="268"/>
    </row>
    <row r="173" ht="15" customHeight="1">
      <c r="B173" s="247"/>
      <c r="C173" s="225" t="s">
        <v>951</v>
      </c>
      <c r="D173" s="225"/>
      <c r="E173" s="225"/>
      <c r="F173" s="246" t="s">
        <v>930</v>
      </c>
      <c r="G173" s="225"/>
      <c r="H173" s="225" t="s">
        <v>990</v>
      </c>
      <c r="I173" s="225" t="s">
        <v>926</v>
      </c>
      <c r="J173" s="225">
        <v>50</v>
      </c>
      <c r="K173" s="268"/>
    </row>
    <row r="174" ht="15" customHeight="1">
      <c r="B174" s="247"/>
      <c r="C174" s="225" t="s">
        <v>949</v>
      </c>
      <c r="D174" s="225"/>
      <c r="E174" s="225"/>
      <c r="F174" s="246" t="s">
        <v>930</v>
      </c>
      <c r="G174" s="225"/>
      <c r="H174" s="225" t="s">
        <v>990</v>
      </c>
      <c r="I174" s="225" t="s">
        <v>926</v>
      </c>
      <c r="J174" s="225">
        <v>50</v>
      </c>
      <c r="K174" s="268"/>
    </row>
    <row r="175" ht="15" customHeight="1">
      <c r="B175" s="247"/>
      <c r="C175" s="225" t="s">
        <v>105</v>
      </c>
      <c r="D175" s="225"/>
      <c r="E175" s="225"/>
      <c r="F175" s="246" t="s">
        <v>924</v>
      </c>
      <c r="G175" s="225"/>
      <c r="H175" s="225" t="s">
        <v>991</v>
      </c>
      <c r="I175" s="225" t="s">
        <v>992</v>
      </c>
      <c r="J175" s="225"/>
      <c r="K175" s="268"/>
    </row>
    <row r="176" ht="15" customHeight="1">
      <c r="B176" s="247"/>
      <c r="C176" s="225" t="s">
        <v>51</v>
      </c>
      <c r="D176" s="225"/>
      <c r="E176" s="225"/>
      <c r="F176" s="246" t="s">
        <v>924</v>
      </c>
      <c r="G176" s="225"/>
      <c r="H176" s="225" t="s">
        <v>993</v>
      </c>
      <c r="I176" s="225" t="s">
        <v>994</v>
      </c>
      <c r="J176" s="225">
        <v>1</v>
      </c>
      <c r="K176" s="268"/>
    </row>
    <row r="177" ht="15" customHeight="1">
      <c r="B177" s="247"/>
      <c r="C177" s="225" t="s">
        <v>47</v>
      </c>
      <c r="D177" s="225"/>
      <c r="E177" s="225"/>
      <c r="F177" s="246" t="s">
        <v>924</v>
      </c>
      <c r="G177" s="225"/>
      <c r="H177" s="225" t="s">
        <v>995</v>
      </c>
      <c r="I177" s="225" t="s">
        <v>926</v>
      </c>
      <c r="J177" s="225">
        <v>20</v>
      </c>
      <c r="K177" s="268"/>
    </row>
    <row r="178" ht="15" customHeight="1">
      <c r="B178" s="247"/>
      <c r="C178" s="225" t="s">
        <v>106</v>
      </c>
      <c r="D178" s="225"/>
      <c r="E178" s="225"/>
      <c r="F178" s="246" t="s">
        <v>924</v>
      </c>
      <c r="G178" s="225"/>
      <c r="H178" s="225" t="s">
        <v>996</v>
      </c>
      <c r="I178" s="225" t="s">
        <v>926</v>
      </c>
      <c r="J178" s="225">
        <v>255</v>
      </c>
      <c r="K178" s="268"/>
    </row>
    <row r="179" ht="15" customHeight="1">
      <c r="B179" s="247"/>
      <c r="C179" s="225" t="s">
        <v>107</v>
      </c>
      <c r="D179" s="225"/>
      <c r="E179" s="225"/>
      <c r="F179" s="246" t="s">
        <v>924</v>
      </c>
      <c r="G179" s="225"/>
      <c r="H179" s="225" t="s">
        <v>889</v>
      </c>
      <c r="I179" s="225" t="s">
        <v>926</v>
      </c>
      <c r="J179" s="225">
        <v>10</v>
      </c>
      <c r="K179" s="268"/>
    </row>
    <row r="180" ht="15" customHeight="1">
      <c r="B180" s="247"/>
      <c r="C180" s="225" t="s">
        <v>108</v>
      </c>
      <c r="D180" s="225"/>
      <c r="E180" s="225"/>
      <c r="F180" s="246" t="s">
        <v>924</v>
      </c>
      <c r="G180" s="225"/>
      <c r="H180" s="225" t="s">
        <v>997</v>
      </c>
      <c r="I180" s="225" t="s">
        <v>958</v>
      </c>
      <c r="J180" s="225"/>
      <c r="K180" s="268"/>
    </row>
    <row r="181" ht="15" customHeight="1">
      <c r="B181" s="247"/>
      <c r="C181" s="225" t="s">
        <v>998</v>
      </c>
      <c r="D181" s="225"/>
      <c r="E181" s="225"/>
      <c r="F181" s="246" t="s">
        <v>924</v>
      </c>
      <c r="G181" s="225"/>
      <c r="H181" s="225" t="s">
        <v>999</v>
      </c>
      <c r="I181" s="225" t="s">
        <v>958</v>
      </c>
      <c r="J181" s="225"/>
      <c r="K181" s="268"/>
    </row>
    <row r="182" ht="15" customHeight="1">
      <c r="B182" s="247"/>
      <c r="C182" s="225" t="s">
        <v>987</v>
      </c>
      <c r="D182" s="225"/>
      <c r="E182" s="225"/>
      <c r="F182" s="246" t="s">
        <v>924</v>
      </c>
      <c r="G182" s="225"/>
      <c r="H182" s="225" t="s">
        <v>1000</v>
      </c>
      <c r="I182" s="225" t="s">
        <v>958</v>
      </c>
      <c r="J182" s="225"/>
      <c r="K182" s="268"/>
    </row>
    <row r="183" ht="15" customHeight="1">
      <c r="B183" s="247"/>
      <c r="C183" s="225" t="s">
        <v>110</v>
      </c>
      <c r="D183" s="225"/>
      <c r="E183" s="225"/>
      <c r="F183" s="246" t="s">
        <v>930</v>
      </c>
      <c r="G183" s="225"/>
      <c r="H183" s="225" t="s">
        <v>1001</v>
      </c>
      <c r="I183" s="225" t="s">
        <v>926</v>
      </c>
      <c r="J183" s="225">
        <v>50</v>
      </c>
      <c r="K183" s="268"/>
    </row>
    <row r="184" ht="15" customHeight="1">
      <c r="B184" s="247"/>
      <c r="C184" s="225" t="s">
        <v>1002</v>
      </c>
      <c r="D184" s="225"/>
      <c r="E184" s="225"/>
      <c r="F184" s="246" t="s">
        <v>930</v>
      </c>
      <c r="G184" s="225"/>
      <c r="H184" s="225" t="s">
        <v>1003</v>
      </c>
      <c r="I184" s="225" t="s">
        <v>1004</v>
      </c>
      <c r="J184" s="225"/>
      <c r="K184" s="268"/>
    </row>
    <row r="185" ht="15" customHeight="1">
      <c r="B185" s="247"/>
      <c r="C185" s="225" t="s">
        <v>1005</v>
      </c>
      <c r="D185" s="225"/>
      <c r="E185" s="225"/>
      <c r="F185" s="246" t="s">
        <v>930</v>
      </c>
      <c r="G185" s="225"/>
      <c r="H185" s="225" t="s">
        <v>1006</v>
      </c>
      <c r="I185" s="225" t="s">
        <v>1004</v>
      </c>
      <c r="J185" s="225"/>
      <c r="K185" s="268"/>
    </row>
    <row r="186" ht="15" customHeight="1">
      <c r="B186" s="247"/>
      <c r="C186" s="225" t="s">
        <v>1007</v>
      </c>
      <c r="D186" s="225"/>
      <c r="E186" s="225"/>
      <c r="F186" s="246" t="s">
        <v>930</v>
      </c>
      <c r="G186" s="225"/>
      <c r="H186" s="225" t="s">
        <v>1008</v>
      </c>
      <c r="I186" s="225" t="s">
        <v>1004</v>
      </c>
      <c r="J186" s="225"/>
      <c r="K186" s="268"/>
    </row>
    <row r="187" ht="15" customHeight="1">
      <c r="B187" s="247"/>
      <c r="C187" s="280" t="s">
        <v>1009</v>
      </c>
      <c r="D187" s="225"/>
      <c r="E187" s="225"/>
      <c r="F187" s="246" t="s">
        <v>930</v>
      </c>
      <c r="G187" s="225"/>
      <c r="H187" s="225" t="s">
        <v>1010</v>
      </c>
      <c r="I187" s="225" t="s">
        <v>1011</v>
      </c>
      <c r="J187" s="281" t="s">
        <v>1012</v>
      </c>
      <c r="K187" s="268"/>
    </row>
    <row r="188" ht="15" customHeight="1">
      <c r="B188" s="247"/>
      <c r="C188" s="231" t="s">
        <v>36</v>
      </c>
      <c r="D188" s="225"/>
      <c r="E188" s="225"/>
      <c r="F188" s="246" t="s">
        <v>924</v>
      </c>
      <c r="G188" s="225"/>
      <c r="H188" s="221" t="s">
        <v>1013</v>
      </c>
      <c r="I188" s="225" t="s">
        <v>1014</v>
      </c>
      <c r="J188" s="225"/>
      <c r="K188" s="268"/>
    </row>
    <row r="189" ht="15" customHeight="1">
      <c r="B189" s="247"/>
      <c r="C189" s="231" t="s">
        <v>1015</v>
      </c>
      <c r="D189" s="225"/>
      <c r="E189" s="225"/>
      <c r="F189" s="246" t="s">
        <v>924</v>
      </c>
      <c r="G189" s="225"/>
      <c r="H189" s="225" t="s">
        <v>1016</v>
      </c>
      <c r="I189" s="225" t="s">
        <v>958</v>
      </c>
      <c r="J189" s="225"/>
      <c r="K189" s="268"/>
    </row>
    <row r="190" ht="15" customHeight="1">
      <c r="B190" s="247"/>
      <c r="C190" s="231" t="s">
        <v>1017</v>
      </c>
      <c r="D190" s="225"/>
      <c r="E190" s="225"/>
      <c r="F190" s="246" t="s">
        <v>924</v>
      </c>
      <c r="G190" s="225"/>
      <c r="H190" s="225" t="s">
        <v>1018</v>
      </c>
      <c r="I190" s="225" t="s">
        <v>958</v>
      </c>
      <c r="J190" s="225"/>
      <c r="K190" s="268"/>
    </row>
    <row r="191" ht="15" customHeight="1">
      <c r="B191" s="247"/>
      <c r="C191" s="231" t="s">
        <v>1019</v>
      </c>
      <c r="D191" s="225"/>
      <c r="E191" s="225"/>
      <c r="F191" s="246" t="s">
        <v>930</v>
      </c>
      <c r="G191" s="225"/>
      <c r="H191" s="225" t="s">
        <v>1020</v>
      </c>
      <c r="I191" s="225" t="s">
        <v>958</v>
      </c>
      <c r="J191" s="225"/>
      <c r="K191" s="268"/>
    </row>
    <row r="192" ht="15" customHeight="1">
      <c r="B192" s="274"/>
      <c r="C192" s="282"/>
      <c r="D192" s="256"/>
      <c r="E192" s="256"/>
      <c r="F192" s="256"/>
      <c r="G192" s="256"/>
      <c r="H192" s="256"/>
      <c r="I192" s="256"/>
      <c r="J192" s="256"/>
      <c r="K192" s="275"/>
    </row>
    <row r="193" ht="18.75" customHeight="1">
      <c r="B193" s="221"/>
      <c r="C193" s="225"/>
      <c r="D193" s="225"/>
      <c r="E193" s="225"/>
      <c r="F193" s="246"/>
      <c r="G193" s="225"/>
      <c r="H193" s="225"/>
      <c r="I193" s="225"/>
      <c r="J193" s="225"/>
      <c r="K193" s="221"/>
    </row>
    <row r="194" ht="18.75" customHeight="1">
      <c r="B194" s="221"/>
      <c r="C194" s="225"/>
      <c r="D194" s="225"/>
      <c r="E194" s="225"/>
      <c r="F194" s="246"/>
      <c r="G194" s="225"/>
      <c r="H194" s="225"/>
      <c r="I194" s="225"/>
      <c r="J194" s="225"/>
      <c r="K194" s="221"/>
    </row>
    <row r="195" ht="18.75" customHeight="1">
      <c r="B195" s="232"/>
      <c r="C195" s="232"/>
      <c r="D195" s="232"/>
      <c r="E195" s="232"/>
      <c r="F195" s="232"/>
      <c r="G195" s="232"/>
      <c r="H195" s="232"/>
      <c r="I195" s="232"/>
      <c r="J195" s="232"/>
      <c r="K195" s="232"/>
    </row>
    <row r="196" ht="13.5">
      <c r="B196" s="211"/>
      <c r="C196" s="212"/>
      <c r="D196" s="212"/>
      <c r="E196" s="212"/>
      <c r="F196" s="212"/>
      <c r="G196" s="212"/>
      <c r="H196" s="212"/>
      <c r="I196" s="212"/>
      <c r="J196" s="212"/>
      <c r="K196" s="213"/>
    </row>
    <row r="197" ht="21">
      <c r="B197" s="214"/>
      <c r="C197" s="215" t="s">
        <v>1021</v>
      </c>
      <c r="D197" s="215"/>
      <c r="E197" s="215"/>
      <c r="F197" s="215"/>
      <c r="G197" s="215"/>
      <c r="H197" s="215"/>
      <c r="I197" s="215"/>
      <c r="J197" s="215"/>
      <c r="K197" s="216"/>
    </row>
    <row r="198" ht="25.5" customHeight="1">
      <c r="B198" s="214"/>
      <c r="C198" s="283" t="s">
        <v>1022</v>
      </c>
      <c r="D198" s="283"/>
      <c r="E198" s="283"/>
      <c r="F198" s="283" t="s">
        <v>1023</v>
      </c>
      <c r="G198" s="284"/>
      <c r="H198" s="283" t="s">
        <v>1024</v>
      </c>
      <c r="I198" s="283"/>
      <c r="J198" s="283"/>
      <c r="K198" s="216"/>
    </row>
    <row r="199" ht="5.25" customHeight="1">
      <c r="B199" s="247"/>
      <c r="C199" s="244"/>
      <c r="D199" s="244"/>
      <c r="E199" s="244"/>
      <c r="F199" s="244"/>
      <c r="G199" s="225"/>
      <c r="H199" s="244"/>
      <c r="I199" s="244"/>
      <c r="J199" s="244"/>
      <c r="K199" s="268"/>
    </row>
    <row r="200" ht="15" customHeight="1">
      <c r="B200" s="247"/>
      <c r="C200" s="225" t="s">
        <v>1014</v>
      </c>
      <c r="D200" s="225"/>
      <c r="E200" s="225"/>
      <c r="F200" s="246" t="s">
        <v>37</v>
      </c>
      <c r="G200" s="225"/>
      <c r="H200" s="225" t="s">
        <v>1025</v>
      </c>
      <c r="I200" s="225"/>
      <c r="J200" s="225"/>
      <c r="K200" s="268"/>
    </row>
    <row r="201" ht="15" customHeight="1">
      <c r="B201" s="247"/>
      <c r="C201" s="253"/>
      <c r="D201" s="225"/>
      <c r="E201" s="225"/>
      <c r="F201" s="246" t="s">
        <v>38</v>
      </c>
      <c r="G201" s="225"/>
      <c r="H201" s="225" t="s">
        <v>1026</v>
      </c>
      <c r="I201" s="225"/>
      <c r="J201" s="225"/>
      <c r="K201" s="268"/>
    </row>
    <row r="202" ht="15" customHeight="1">
      <c r="B202" s="247"/>
      <c r="C202" s="253"/>
      <c r="D202" s="225"/>
      <c r="E202" s="225"/>
      <c r="F202" s="246" t="s">
        <v>41</v>
      </c>
      <c r="G202" s="225"/>
      <c r="H202" s="225" t="s">
        <v>1027</v>
      </c>
      <c r="I202" s="225"/>
      <c r="J202" s="225"/>
      <c r="K202" s="268"/>
    </row>
    <row r="203" ht="15" customHeight="1">
      <c r="B203" s="247"/>
      <c r="C203" s="225"/>
      <c r="D203" s="225"/>
      <c r="E203" s="225"/>
      <c r="F203" s="246" t="s">
        <v>39</v>
      </c>
      <c r="G203" s="225"/>
      <c r="H203" s="225" t="s">
        <v>1028</v>
      </c>
      <c r="I203" s="225"/>
      <c r="J203" s="225"/>
      <c r="K203" s="268"/>
    </row>
    <row r="204" ht="15" customHeight="1">
      <c r="B204" s="247"/>
      <c r="C204" s="225"/>
      <c r="D204" s="225"/>
      <c r="E204" s="225"/>
      <c r="F204" s="246" t="s">
        <v>40</v>
      </c>
      <c r="G204" s="225"/>
      <c r="H204" s="225" t="s">
        <v>1029</v>
      </c>
      <c r="I204" s="225"/>
      <c r="J204" s="225"/>
      <c r="K204" s="268"/>
    </row>
    <row r="205" ht="15" customHeight="1">
      <c r="B205" s="247"/>
      <c r="C205" s="225"/>
      <c r="D205" s="225"/>
      <c r="E205" s="225"/>
      <c r="F205" s="246"/>
      <c r="G205" s="225"/>
      <c r="H205" s="225"/>
      <c r="I205" s="225"/>
      <c r="J205" s="225"/>
      <c r="K205" s="268"/>
    </row>
    <row r="206" ht="15" customHeight="1">
      <c r="B206" s="247"/>
      <c r="C206" s="225" t="s">
        <v>970</v>
      </c>
      <c r="D206" s="225"/>
      <c r="E206" s="225"/>
      <c r="F206" s="246" t="s">
        <v>73</v>
      </c>
      <c r="G206" s="225"/>
      <c r="H206" s="225" t="s">
        <v>1030</v>
      </c>
      <c r="I206" s="225"/>
      <c r="J206" s="225"/>
      <c r="K206" s="268"/>
    </row>
    <row r="207" ht="15" customHeight="1">
      <c r="B207" s="247"/>
      <c r="C207" s="253"/>
      <c r="D207" s="225"/>
      <c r="E207" s="225"/>
      <c r="F207" s="246" t="s">
        <v>869</v>
      </c>
      <c r="G207" s="225"/>
      <c r="H207" s="225" t="s">
        <v>870</v>
      </c>
      <c r="I207" s="225"/>
      <c r="J207" s="225"/>
      <c r="K207" s="268"/>
    </row>
    <row r="208" ht="15" customHeight="1">
      <c r="B208" s="247"/>
      <c r="C208" s="225"/>
      <c r="D208" s="225"/>
      <c r="E208" s="225"/>
      <c r="F208" s="246" t="s">
        <v>867</v>
      </c>
      <c r="G208" s="225"/>
      <c r="H208" s="225" t="s">
        <v>1031</v>
      </c>
      <c r="I208" s="225"/>
      <c r="J208" s="225"/>
      <c r="K208" s="268"/>
    </row>
    <row r="209" ht="15" customHeight="1">
      <c r="B209" s="285"/>
      <c r="C209" s="253"/>
      <c r="D209" s="253"/>
      <c r="E209" s="253"/>
      <c r="F209" s="246" t="s">
        <v>871</v>
      </c>
      <c r="G209" s="231"/>
      <c r="H209" s="272" t="s">
        <v>872</v>
      </c>
      <c r="I209" s="272"/>
      <c r="J209" s="272"/>
      <c r="K209" s="286"/>
    </row>
    <row r="210" ht="15" customHeight="1">
      <c r="B210" s="285"/>
      <c r="C210" s="253"/>
      <c r="D210" s="253"/>
      <c r="E210" s="253"/>
      <c r="F210" s="246" t="s">
        <v>121</v>
      </c>
      <c r="G210" s="231"/>
      <c r="H210" s="272" t="s">
        <v>1032</v>
      </c>
      <c r="I210" s="272"/>
      <c r="J210" s="272"/>
      <c r="K210" s="286"/>
    </row>
    <row r="211" ht="15" customHeight="1">
      <c r="B211" s="285"/>
      <c r="C211" s="253"/>
      <c r="D211" s="253"/>
      <c r="E211" s="253"/>
      <c r="F211" s="287"/>
      <c r="G211" s="231"/>
      <c r="H211" s="288"/>
      <c r="I211" s="288"/>
      <c r="J211" s="288"/>
      <c r="K211" s="286"/>
    </row>
    <row r="212" ht="15" customHeight="1">
      <c r="B212" s="285"/>
      <c r="C212" s="225" t="s">
        <v>994</v>
      </c>
      <c r="D212" s="253"/>
      <c r="E212" s="253"/>
      <c r="F212" s="246">
        <v>1</v>
      </c>
      <c r="G212" s="231"/>
      <c r="H212" s="272" t="s">
        <v>1033</v>
      </c>
      <c r="I212" s="272"/>
      <c r="J212" s="272"/>
      <c r="K212" s="286"/>
    </row>
    <row r="213" ht="15" customHeight="1">
      <c r="B213" s="285"/>
      <c r="C213" s="253"/>
      <c r="D213" s="253"/>
      <c r="E213" s="253"/>
      <c r="F213" s="246">
        <v>2</v>
      </c>
      <c r="G213" s="231"/>
      <c r="H213" s="272" t="s">
        <v>1034</v>
      </c>
      <c r="I213" s="272"/>
      <c r="J213" s="272"/>
      <c r="K213" s="286"/>
    </row>
    <row r="214" ht="15" customHeight="1">
      <c r="B214" s="285"/>
      <c r="C214" s="253"/>
      <c r="D214" s="253"/>
      <c r="E214" s="253"/>
      <c r="F214" s="246">
        <v>3</v>
      </c>
      <c r="G214" s="231"/>
      <c r="H214" s="272" t="s">
        <v>1035</v>
      </c>
      <c r="I214" s="272"/>
      <c r="J214" s="272"/>
      <c r="K214" s="286"/>
    </row>
    <row r="215" ht="15" customHeight="1">
      <c r="B215" s="285"/>
      <c r="C215" s="253"/>
      <c r="D215" s="253"/>
      <c r="E215" s="253"/>
      <c r="F215" s="246">
        <v>4</v>
      </c>
      <c r="G215" s="231"/>
      <c r="H215" s="272" t="s">
        <v>1036</v>
      </c>
      <c r="I215" s="272"/>
      <c r="J215" s="272"/>
      <c r="K215" s="286"/>
    </row>
    <row r="216" ht="12.75" customHeight="1">
      <c r="B216" s="289"/>
      <c r="C216" s="290"/>
      <c r="D216" s="290"/>
      <c r="E216" s="290"/>
      <c r="F216" s="290"/>
      <c r="G216" s="290"/>
      <c r="H216" s="290"/>
      <c r="I216" s="290"/>
      <c r="J216" s="290"/>
      <c r="K216" s="29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DELL1-PC\DELL1</dc:creator>
  <cp:lastModifiedBy>DELL1-PC\DELL1</cp:lastModifiedBy>
  <dcterms:created xsi:type="dcterms:W3CDTF">2019-06-25T07:33:43Z</dcterms:created>
  <dcterms:modified xsi:type="dcterms:W3CDTF">2019-06-25T07:33:51Z</dcterms:modified>
</cp:coreProperties>
</file>